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C:\Users\kenny\Documents\UNION TEMPORAL UNIDOS POR EL CHOCO\HI ISTMINA\"/>
    </mc:Choice>
  </mc:AlternateContent>
  <xr:revisionPtr revIDLastSave="0" documentId="13_ncr:1_{F354200B-CBDF-42FC-8CE3-035AF5CECE20}" xr6:coauthVersionLast="43" xr6:coauthVersionMax="43"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E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<sst xmlns="http://schemas.openxmlformats.org/spreadsheetml/2006/main" count="4613" uniqueCount="2717">
  <si>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</si>
  <si>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</si>
  <si>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</si>
  <si>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</si>
  <si>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</si>
  <si>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</si>
  <si>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</si>
  <si>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</si>
  <si>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</si>
  <si>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</si>
  <si>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</si>
  <si>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</si>
  <si>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</si>
  <si>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</si>
  <si>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</si>
  <si>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</si>
  <si>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</si>
  <si>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</si>
  <si>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</si>
  <si>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</si>
  <si>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</si>
  <si>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</si>
  <si>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</si>
  <si>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</si>
  <si>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</si>
  <si>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</si>
  <si>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</si>
  <si>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</si>
  <si>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</si>
  <si>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</si>
  <si>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</si>
  <si>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</si>
  <si>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</si>
  <si>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</si>
  <si>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</si>
  <si>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</si>
  <si>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</si>
  <si>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</si>
  <si>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</si>
  <si>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</si>
  <si>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</si>
  <si>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</si>
  <si>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</si>
  <si>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</si>
  <si>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</si>
  <si>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</si>
  <si>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</si>
  <si>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</si>
  <si>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</si>
  <si>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</si>
  <si>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</si>
  <si>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</si>
  <si>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</si>
  <si>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</si>
  <si>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</si>
  <si>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</si>
  <si>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</si>
  <si>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</si>
  <si>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</si>
  <si>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</si>
  <si>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</si>
  <si>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</si>
  <si>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</si>
  <si>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</si>
  <si>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</si>
  <si>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</si>
  <si>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</si>
  <si>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</si>
  <si>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</si>
  <si>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</si>
  <si>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</si>
  <si>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</si>
  <si>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</si>
  <si>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</si>
  <si>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</si>
  <si>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</si>
  <si>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</si>
  <si>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</si>
  <si>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</si>
  <si>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</si>
  <si>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</si>
  <si>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</si>
  <si>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</si>
  <si>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</si>
  <si>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</si>
  <si>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</si>
  <si>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</si>
  <si>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</si>
  <si>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</si>
  <si>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</si>
  <si>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</si>
  <si>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</si>
  <si>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</si>
  <si>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</si>
  <si>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</si>
  <si>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</si>
  <si>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</si>
  <si>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</si>
  <si>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</si>
  <si>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</si>
  <si>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</si>
  <si>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</si>
  <si>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</si>
  <si>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</si>
  <si>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</si>
  <si>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</si>
  <si>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</si>
  <si>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</si>
  <si>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</si>
  <si>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</si>
  <si>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</si>
  <si>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</si>
  <si>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</si>
  <si>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</si>
  <si>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</si>
  <si>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</si>
  <si>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</si>
  <si>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</si>
  <si>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</si>
  <si>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</si>
  <si>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</si>
  <si>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</si>
  <si>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</si>
  <si>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</si>
  <si>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</si>
  <si>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</si>
  <si>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</si>
  <si>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</si>
  <si>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</si>
  <si>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</si>
  <si>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</si>
  <si>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</si>
  <si>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</si>
  <si>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</si>
  <si>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</si>
  <si>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</si>
  <si>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</si>
  <si>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</si>
  <si>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</si>
  <si>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</si>
  <si>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</si>
  <si>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</si>
  <si>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</si>
  <si>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</si>
  <si>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</si>
  <si>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</si>
  <si>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</si>
  <si>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</si>
  <si>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</si>
  <si>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</si>
  <si>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</si>
  <si>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</si>
  <si>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</si>
  <si>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</si>
  <si>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</si>
  <si>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</si>
  <si>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</si>
  <si>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</si>
  <si>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</si>
  <si>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</si>
  <si>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</si>
  <si>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</si>
  <si>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</si>
  <si>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</si>
  <si>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</si>
  <si>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</si>
  <si>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</si>
  <si>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</si>
  <si>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</si>
  <si>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</si>
  <si>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</si>
  <si>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</si>
  <si>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</si>
  <si>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</si>
  <si>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</si>
  <si>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</si>
  <si>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</si>
  <si>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</si>
  <si>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</si>
  <si>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</si>
  <si>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</si>
  <si>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</si>
  <si>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</si>
  <si>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</si>
  <si>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</si>
  <si>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</si>
  <si>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</si>
  <si>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</si>
  <si>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</si>
  <si>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</si>
  <si>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</si>
  <si>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</si>
  <si>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</si>
  <si>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</si>
  <si>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</si>
  <si>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</si>
  <si>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</si>
  <si>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</si>
  <si>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</si>
  <si>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</si>
  <si>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</si>
  <si>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</si>
  <si>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</si>
  <si>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</si>
  <si>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</si>
  <si>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</si>
  <si>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</si>
  <si>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</si>
  <si>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</si>
  <si>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</si>
  <si>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</si>
  <si>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</si>
  <si>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</si>
  <si>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</si>
  <si>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</si>
  <si>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</si>
  <si>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</si>
  <si>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</si>
  <si>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</si>
  <si>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</si>
  <si>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</si>
  <si>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</si>
  <si>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</si>
  <si>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</si>
  <si>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</si>
  <si>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</si>
  <si>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</si>
  <si>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</si>
  <si>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</si>
  <si>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</si>
  <si>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</si>
  <si>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</si>
  <si>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</si>
  <si>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</si>
  <si>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</si>
  <si>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</si>
  <si>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</si>
  <si>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</si>
  <si>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</si>
  <si>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</si>
  <si>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</si>
  <si>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</si>
  <si>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</si>
  <si>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</si>
  <si>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</si>
  <si>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</si>
  <si>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</si>
  <si>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</si>
  <si>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</si>
  <si>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</si>
  <si>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</si>
  <si>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</si>
  <si>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</si>
  <si>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</si>
  <si>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</si>
  <si>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</si>
  <si>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</si>
  <si>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</si>
  <si>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</si>
  <si>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</si>
  <si>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</si>
  <si>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</si>
  <si>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</si>
  <si>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</si>
  <si>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</si>
  <si>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</si>
  <si>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</si>
  <si>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</si>
  <si>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</si>
  <si>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</si>
  <si>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</si>
  <si>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</si>
  <si>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</si>
  <si>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</si>
  <si>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</si>
  <si>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</si>
  <si>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</si>
  <si>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</si>
  <si>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</si>
  <si>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</si>
  <si>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</si>
  <si>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</si>
  <si>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</si>
  <si>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</si>
  <si>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</si>
  <si>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</si>
  <si>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</si>
  <si>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</si>
  <si>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</si>
  <si>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</si>
  <si>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</si>
  <si>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</si>
  <si>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</si>
  <si>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</si>
  <si>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</si>
  <si>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</si>
  <si>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</si>
  <si>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</si>
  <si>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</si>
  <si>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</si>
  <si>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</si>
  <si>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</si>
  <si>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</si>
  <si>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</si>
  <si>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</si>
  <si>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</si>
  <si>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</si>
  <si>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</si>
  <si>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</si>
  <si>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</si>
  <si>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</si>
  <si>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</si>
  <si>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</si>
  <si>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</si>
  <si>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</si>
  <si>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</si>
  <si>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</si>
  <si>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</si>
  <si>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</si>
  <si>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</si>
  <si>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</si>
  <si>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</si>
  <si>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</si>
  <si>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</si>
  <si>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</si>
  <si>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</si>
  <si>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</si>
  <si>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</si>
  <si>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</si>
  <si>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</si>
  <si>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</si>
  <si>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</si>
  <si>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</si>
  <si>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</si>
  <si>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</si>
  <si>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</si>
  <si>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</si>
  <si>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</si>
  <si>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</si>
  <si>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</si>
  <si>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</si>
  <si>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</si>
  <si>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</si>
  <si>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</si>
  <si>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</si>
  <si>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</si>
  <si>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</si>
  <si>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</si>
  <si>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</si>
  <si>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</si>
  <si>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</si>
  <si>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</si>
  <si>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</si>
  <si>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</si>
  <si>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</si>
  <si>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</si>
  <si>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</si>
  <si>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</si>
  <si>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</si>
  <si>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</si>
  <si>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</si>
  <si>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</si>
  <si>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</si>
  <si>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</si>
  <si>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</si>
  <si>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</si>
  <si>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</si>
  <si>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</si>
  <si>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</si>
  <si>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</si>
  <si>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</si>
  <si>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</si>
  <si>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</si>
  <si>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</si>
  <si>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</si>
  <si>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</si>
  <si>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</si>
  <si>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</si>
  <si>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</si>
  <si>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</si>
  <si>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</si>
  <si>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</si>
  <si>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</si>
  <si>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</si>
  <si>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</si>
  <si>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</si>
  <si>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</si>
  <si>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</si>
  <si>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</si>
  <si>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</si>
  <si>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</si>
  <si>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</si>
  <si>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</si>
  <si>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</si>
  <si>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</si>
  <si>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</si>
  <si>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</si>
  <si>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</si>
  <si>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</si>
  <si>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</si>
  <si>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</si>
  <si>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</si>
  <si>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</si>
  <si>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</si>
  <si>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</si>
  <si>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</si>
  <si>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</si>
  <si>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</si>
  <si>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</si>
  <si>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</si>
  <si>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</si>
  <si>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</si>
  <si>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</si>
  <si>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</si>
  <si>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</si>
  <si>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</si>
  <si>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</si>
  <si>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</si>
  <si>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</si>
  <si>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</si>
  <si>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</si>
  <si>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</si>
  <si>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</si>
  <si>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</si>
  <si>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</si>
  <si>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</si>
  <si>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</si>
  <si>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</si>
  <si>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</si>
  <si>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</si>
  <si>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</si>
  <si>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</si>
  <si>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</si>
  <si>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</si>
  <si>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</si>
  <si>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</si>
  <si>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</si>
  <si>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</si>
  <si>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</si>
  <si>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</si>
  <si>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</si>
  <si>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</si>
  <si>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</si>
  <si>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</si>
  <si>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</si>
  <si>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</si>
  <si>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</si>
  <si>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</si>
  <si>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</si>
  <si>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</si>
  <si>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</si>
  <si>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</si>
  <si>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</si>
  <si>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</si>
  <si>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</si>
  <si>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</si>
  <si>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</si>
  <si>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</si>
  <si>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</si>
  <si>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</si>
  <si>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</si>
  <si>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</si>
  <si>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</si>
  <si>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</si>
  <si>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</si>
  <si>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</si>
  <si>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</si>
  <si>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</si>
  <si>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</si>
  <si>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</si>
  <si>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</si>
  <si>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</si>
  <si>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</si>
  <si>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</si>
  <si>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</si>
  <si>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</si>
  <si>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</si>
  <si>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</si>
  <si>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</si>
  <si>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</si>
  <si>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</si>
  <si>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</si>
  <si>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</si>
  <si>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</si>
  <si>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</si>
  <si>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</si>
  <si>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</si>
  <si>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</si>
  <si>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</si>
  <si>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</si>
  <si>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</si>
  <si>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</si>
  <si>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</si>
  <si>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</si>
  <si>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</si>
  <si>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</si>
  <si>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</si>
  <si>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</si>
  <si>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</si>
  <si>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</si>
  <si>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</si>
  <si>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</si>
  <si>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</si>
  <si>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</si>
  <si>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</si>
  <si>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</si>
  <si>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</si>
  <si>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</si>
  <si>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</si>
  <si>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</si>
  <si>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</si>
  <si>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</si>
  <si>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</si>
  <si>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</si>
  <si>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</si>
  <si>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</si>
  <si>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</si>
  <si>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</si>
  <si>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</si>
  <si>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</si>
  <si>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</si>
  <si>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</si>
  <si>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</si>
  <si>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</si>
  <si>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</si>
  <si>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</si>
  <si>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</si>
  <si>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</si>
  <si>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</si>
  <si>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</si>
  <si>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</si>
  <si>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</si>
  <si>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</si>
  <si>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</si>
  <si>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</si>
  <si>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</si>
  <si>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</si>
  <si>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</si>
  <si>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</si>
  <si>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</si>
  <si>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</si>
  <si>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</si>
  <si>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</si>
  <si>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</si>
  <si>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</si>
  <si>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</si>
  <si>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</si>
  <si>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</si>
  <si>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</si>
  <si>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</si>
  <si>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</si>
  <si>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</si>
  <si>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</si>
  <si>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</si>
  <si>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</si>
  <si>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</si>
  <si>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</si>
  <si>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</si>
  <si>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</si>
  <si>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</si>
  <si>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</si>
  <si>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</si>
  <si>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</si>
  <si>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</si>
  <si>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</si>
  <si>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</si>
  <si>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</si>
  <si>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</si>
  <si>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</si>
  <si>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</si>
  <si>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</si>
  <si>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</si>
  <si>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</si>
  <si>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</si>
  <si>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</si>
  <si>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</si>
  <si>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</si>
  <si>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</si>
  <si>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</si>
  <si>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</si>
  <si>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</si>
  <si>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</si>
  <si>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</si>
  <si>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</si>
  <si>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</si>
  <si>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</si>
  <si>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</si>
  <si>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</si>
  <si>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</si>
  <si>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</si>
  <si>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</si>
  <si>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</si>
  <si>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</si>
  <si>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</si>
  <si>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</si>
  <si>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</si>
  <si>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</si>
  <si>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</si>
  <si>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</si>
  <si>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</si>
  <si>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</si>
  <si>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</si>
  <si>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</si>
  <si>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</si>
  <si>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</si>
  <si>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</si>
  <si>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</si>
  <si>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</si>
  <si>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</si>
  <si>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</si>
  <si>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</si>
  <si>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</si>
  <si>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</si>
  <si>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</si>
  <si>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</si>
  <si>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</si>
  <si>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</si>
  <si>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</si>
  <si>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</si>
  <si>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</si>
  <si>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</si>
  <si>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</si>
  <si>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</si>
  <si>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</si>
  <si>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</si>
  <si>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</si>
  <si>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</si>
  <si>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</si>
  <si>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</si>
  <si>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</si>
  <si>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</si>
  <si>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</si>
  <si>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</si>
  <si>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</si>
  <si>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</si>
  <si>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</si>
  <si>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</si>
  <si>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</si>
  <si>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</si>
  <si>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</si>
  <si>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</si>
  <si>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</si>
  <si>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</si>
  <si>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</si>
  <si>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</si>
  <si>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</si>
  <si>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</si>
  <si>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</si>
  <si>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</si>
  <si>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</si>
  <si>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</si>
  <si>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</si>
  <si>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</si>
  <si>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</si>
  <si>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</si>
  <si>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</si>
  <si>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</si>
  <si>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</si>
  <si>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</si>
  <si>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</si>
  <si>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</si>
  <si>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</si>
  <si>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</si>
  <si>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</si>
  <si>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</si>
  <si>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</si>
  <si>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</si>
  <si>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</si>
  <si>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</si>
  <si>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</si>
  <si>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</si>
  <si>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</si>
  <si>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</si>
  <si>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</si>
  <si>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</si>
  <si>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</si>
  <si>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</si>
  <si>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</si>
  <si>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</si>
  <si>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</si>
  <si>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</si>
  <si>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</si>
  <si>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</si>
  <si>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</si>
  <si>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</si>
  <si>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</si>
  <si>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</si>
  <si>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</si>
  <si>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</si>
  <si>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</si>
  <si>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</si>
  <si>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</si>
  <si>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</si>
  <si>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</si>
  <si>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</si>
  <si>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</si>
  <si>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</si>
  <si>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</si>
  <si>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</si>
  <si>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</si>
  <si>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</si>
  <si>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</si>
  <si>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</si>
  <si>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</si>
  <si>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</si>
  <si>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</si>
  <si>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</si>
  <si>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</si>
  <si>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</si>
  <si>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</si>
  <si>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</si>
  <si>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</si>
  <si>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</si>
  <si>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</si>
  <si>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</si>
  <si>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</si>
  <si>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</si>
  <si>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</si>
  <si>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</si>
  <si>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</si>
  <si>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</si>
  <si>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</si>
  <si>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</si>
  <si>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</si>
  <si>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</si>
  <si>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</si>
  <si>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</si>
  <si>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</si>
  <si>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</si>
  <si>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</si>
  <si>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</si>
  <si>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</si>
  <si>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</si>
  <si>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</si>
  <si>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</si>
  <si>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</si>
  <si>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</si>
  <si>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</si>
  <si>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</si>
  <si>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</si>
  <si>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</si>
  <si>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</si>
  <si>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</si>
  <si>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</si>
  <si>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</si>
  <si>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</si>
  <si>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</si>
  <si>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</si>
  <si>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</si>
  <si>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</si>
  <si>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</si>
  <si>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</si>
  <si>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</si>
  <si>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</si>
  <si>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</si>
  <si>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</si>
  <si>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</si>
  <si>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</si>
  <si>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</si>
  <si>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</si>
  <si>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</si>
  <si>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</si>
  <si>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</si>
  <si>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</si>
  <si>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</si>
  <si>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</si>
  <si>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</si>
  <si>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</si>
  <si>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</si>
  <si>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</si>
  <si>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</si>
  <si>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</si>
  <si>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</si>
  <si>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</si>
  <si>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</si>
  <si>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</si>
  <si>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</si>
  <si>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</si>
  <si>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</si>
  <si>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</si>
  <si>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</si>
  <si>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</si>
  <si>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</si>
  <si>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</si>
  <si>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</si>
  <si>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</si>
  <si>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</si>
  <si>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</si>
  <si>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</si>
  <si>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</si>
  <si>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</si>
  <si>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</si>
  <si>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</si>
  <si>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</si>
  <si>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</si>
  <si>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</si>
  <si>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</si>
  <si>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</si>
  <si>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</si>
  <si>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</si>
  <si>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</si>
  <si>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</si>
  <si>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</si>
  <si>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</si>
  <si>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</si>
  <si>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</si>
  <si>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</si>
  <si>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</si>
  <si>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</si>
  <si>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</si>
  <si>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</si>
  <si>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</si>
  <si>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</si>
  <si>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</si>
  <si>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</si>
  <si>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</si>
  <si>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</si>
  <si>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</si>
  <si>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</si>
  <si>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</si>
  <si>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</si>
  <si>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</si>
  <si>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</si>
  <si>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</si>
  <si>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</si>
  <si>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</si>
  <si>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</si>
  <si>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</si>
  <si>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</si>
  <si>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</si>
  <si>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</si>
  <si>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</si>
  <si>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</si>
  <si>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</si>
  <si>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</si>
  <si>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</si>
  <si>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</si>
  <si>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</si>
  <si>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</si>
  <si>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</si>
  <si>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</si>
  <si>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</si>
  <si>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</si>
  <si>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</si>
  <si>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</si>
  <si>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</si>
  <si>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</si>
  <si>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</si>
  <si>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</si>
  <si>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</si>
  <si>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</si>
  <si>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</si>
  <si>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</si>
  <si>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</si>
  <si>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</si>
  <si>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</si>
  <si>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</si>
  <si>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</si>
  <si>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</si>
  <si>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</si>
  <si>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</si>
  <si>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</si>
  <si>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</si>
  <si>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</si>
  <si>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</si>
  <si>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</si>
  <si>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</si>
  <si>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</si>
  <si>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</si>
  <si>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</si>
  <si>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</si>
  <si>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</si>
  <si>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</si>
  <si>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</si>
  <si>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</si>
  <si>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</si>
  <si>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</si>
  <si>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</si>
  <si>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</si>
  <si>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</si>
  <si>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</si>
  <si>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</si>
  <si>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</si>
  <si>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</si>
  <si>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</si>
  <si>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</si>
  <si>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</si>
  <si>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</si>
  <si>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</si>
  <si>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</si>
  <si>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</si>
  <si>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</si>
  <si>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</si>
  <si>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</si>
  <si>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</si>
  <si>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</si>
  <si>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</si>
  <si>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</si>
  <si>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</si>
  <si>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</si>
  <si>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</si>
  <si>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</si>
  <si>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</si>
  <si>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</si>
  <si>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</si>
  <si>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</si>
  <si>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</si>
  <si>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</si>
  <si>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</si>
  <si>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</si>
  <si>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</si>
  <si>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</si>
  <si>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</si>
  <si>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</si>
  <si>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</si>
  <si>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</si>
  <si>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</si>
  <si>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</si>
  <si>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</si>
  <si>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</si>
  <si>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</si>
  <si>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</si>
  <si>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</si>
  <si>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</si>
  <si>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</si>
  <si>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</si>
  <si>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</si>
  <si>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</si>
  <si>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</si>
  <si>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</si>
  <si>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</si>
  <si>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</si>
  <si>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</si>
  <si>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</si>
  <si>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</si>
  <si>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</si>
  <si>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</si>
  <si>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</si>
  <si>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</si>
  <si>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</si>
  <si>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</si>
  <si>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</si>
  <si>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</si>
  <si>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</si>
  <si>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</si>
  <si>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</si>
  <si>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</si>
  <si>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</si>
  <si>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</si>
  <si>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</si>
  <si>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</si>
  <si>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</si>
  <si>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</si>
  <si>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</si>
  <si>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</si>
  <si>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</si>
  <si>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</si>
  <si>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</si>
  <si>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</si>
  <si>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</si>
  <si>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</si>
  <si>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</si>
  <si>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</si>
  <si>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</si>
  <si>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</si>
  <si>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</si>
  <si>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</si>
  <si>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</si>
  <si>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</si>
  <si>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</si>
  <si>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</si>
  <si>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</si>
  <si>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</si>
  <si>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</si>
  <si>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</si>
  <si>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</si>
  <si>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</si>
  <si>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</si>
  <si>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</si>
  <si>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</si>
  <si>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</si>
  <si>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</si>
  <si>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</si>
  <si>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</si>
  <si>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</si>
  <si>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</si>
  <si>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</si>
  <si>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</si>
  <si>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</si>
  <si>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</si>
  <si>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</si>
  <si>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</si>
  <si>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</si>
  <si>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</si>
  <si>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</si>
  <si>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</si>
  <si>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</si>
  <si>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</si>
  <si>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</si>
  <si>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</si>
  <si>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</si>
  <si>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</si>
  <si>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</si>
  <si>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</si>
  <si>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</si>
  <si>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</si>
  <si>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</si>
  <si>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</si>
  <si>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</si>
  <si>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</si>
  <si>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</si>
  <si>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</si>
  <si>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</si>
  <si>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</si>
  <si>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</si>
  <si>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</si>
  <si>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</si>
  <si>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</si>
  <si>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</si>
  <si>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</si>
  <si>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</si>
  <si>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</si>
  <si>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</si>
  <si>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</si>
  <si>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</si>
  <si>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</si>
  <si>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</si>
  <si>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</si>
  <si>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</si>
  <si>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</si>
  <si>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</si>
  <si>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</si>
  <si>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</si>
  <si>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</si>
  <si>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</si>
  <si>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</si>
  <si>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</si>
  <si>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</si>
  <si>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</si>
  <si>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</si>
  <si>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</si>
  <si>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</si>
  <si>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</si>
  <si>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</si>
  <si>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</si>
  <si>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</si>
  <si>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</si>
  <si>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</si>
  <si>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</si>
  <si>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</si>
  <si>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</si>
  <si>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</si>
  <si>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</si>
  <si>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</si>
  <si>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</si>
  <si>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</si>
  <si>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</si>
  <si>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</si>
  <si>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</si>
  <si>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</si>
  <si>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</si>
  <si>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</si>
  <si>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</si>
  <si>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</si>
  <si>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</si>
  <si>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</si>
  <si>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</si>
  <si>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</si>
  <si>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</si>
  <si>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</si>
  <si>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</si>
  <si>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</si>
  <si>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</si>
  <si>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</si>
  <si>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</si>
  <si>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</si>
  <si>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</si>
  <si>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</si>
  <si>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</si>
  <si>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</si>
  <si>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</si>
  <si>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</si>
  <si>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</si>
  <si>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</si>
  <si>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</si>
  <si>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</si>
  <si>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</si>
  <si>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</si>
  <si>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</si>
  <si>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</si>
  <si>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</si>
  <si>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</si>
  <si>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</si>
  <si>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</si>
  <si>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</si>
  <si>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</si>
  <si>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</si>
  <si>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</si>
  <si>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</si>
  <si>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</si>
  <si>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</si>
  <si>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</si>
  <si>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</si>
  <si>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</si>
  <si>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</si>
  <si>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</si>
  <si>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</si>
  <si>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</si>
  <si>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</si>
  <si>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</si>
  <si>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</si>
  <si>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</si>
  <si>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</si>
  <si>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</si>
  <si>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</si>
  <si>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</si>
  <si>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</si>
  <si>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</si>
  <si>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</si>
  <si>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</si>
  <si>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</si>
  <si>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</si>
  <si>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</si>
  <si>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</si>
  <si>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</si>
  <si>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</si>
  <si>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</si>
  <si>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</si>
  <si>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</si>
  <si>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</si>
  <si>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</si>
  <si>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</si>
  <si>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</si>
  <si>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</si>
  <si>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</si>
  <si>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</si>
  <si>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</si>
  <si>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</si>
  <si>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</si>
  <si>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</si>
  <si>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</si>
  <si>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</si>
  <si>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</si>
  <si>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</si>
  <si>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</si>
  <si>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</si>
  <si>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</si>
  <si>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</si>
  <si>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</si>
  <si>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</si>
  <si>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</si>
  <si>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</si>
  <si>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</si>
  <si>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</si>
  <si>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</si>
  <si>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</si>
  <si>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</si>
  <si>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</si>
  <si>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</si>
  <si>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</si>
  <si>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</si>
  <si>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</si>
  <si>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</si>
  <si>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</si>
  <si>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</si>
  <si>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</si>
  <si>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</si>
  <si>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</si>
  <si>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</si>
  <si>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</si>
  <si>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</si>
  <si>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</si>
  <si>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</si>
  <si>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</si>
  <si>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</si>
  <si>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</si>
  <si>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</si>
  <si>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</si>
  <si>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</si>
  <si>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</si>
  <si>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</si>
  <si>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</si>
  <si>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</si>
  <si>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</si>
  <si>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</si>
  <si>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</si>
  <si>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</si>
  <si>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</si>
  <si>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</si>
  <si>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</si>
  <si>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</si>
  <si>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</si>
  <si>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</si>
  <si>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</si>
  <si>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</si>
  <si>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</si>
  <si>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</si>
  <si>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</si>
  <si>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</si>
  <si>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</si>
  <si>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</si>
  <si>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</si>
  <si>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</si>
  <si>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</si>
  <si>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</si>
  <si>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</si>
  <si>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</si>
  <si>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</si>
  <si>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</si>
  <si>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</si>
  <si>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</si>
  <si>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</si>
  <si>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</si>
  <si>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</si>
  <si>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</si>
  <si>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</si>
  <si>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</si>
  <si>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</si>
  <si>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</si>
  <si>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</si>
  <si>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</si>
  <si>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</si>
  <si>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</si>
  <si>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</si>
  <si>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</si>
  <si>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</si>
  <si>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</si>
  <si>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</si>
  <si>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</si>
  <si>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</si>
  <si>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</si>
  <si>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</si>
  <si>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</si>
  <si>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</si>
  <si>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</si>
  <si>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</si>
  <si>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</si>
  <si>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</si>
  <si>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</si>
  <si>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</si>
  <si>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</si>
  <si>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</si>
  <si>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</si>
  <si>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</si>
  <si>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</si>
  <si>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</si>
  <si>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</si>
  <si>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</si>
  <si>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</si>
  <si>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</si>
  <si>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</si>
  <si>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</si>
  <si>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</si>
  <si>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</si>
  <si>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</si>
  <si>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</si>
  <si>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</si>
  <si>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</si>
  <si>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</si>
  <si>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</si>
  <si>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</si>
  <si>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</si>
  <si>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</si>
  <si>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</si>
  <si>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</si>
  <si>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</si>
  <si>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</si>
  <si>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</si>
  <si>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</si>
  <si>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</si>
  <si>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</si>
  <si>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</si>
  <si>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</si>
  <si>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</si>
  <si>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</si>
  <si>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</si>
  <si>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</si>
  <si>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</si>
  <si>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</si>
  <si>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</si>
  <si>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</si>
  <si>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</si>
  <si>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</si>
  <si>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</si>
  <si>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</si>
  <si>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</si>
  <si>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</si>
  <si>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</si>
  <si>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</si>
  <si>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</si>
  <si>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</si>
  <si>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</si>
  <si>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</si>
  <si>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</si>
  <si>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</si>
  <si>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</si>
  <si>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</si>
  <si>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</si>
  <si>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</si>
  <si>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</si>
  <si>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</si>
  <si>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</si>
  <si>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</si>
  <si>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</si>
  <si>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</si>
  <si>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</si>
  <si>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</si>
  <si>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</si>
  <si>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</si>
  <si>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</si>
  <si>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</si>
  <si>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</si>
  <si>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</si>
  <si>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</si>
  <si>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</si>
  <si>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</si>
  <si>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</si>
  <si>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</si>
  <si>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</si>
  <si>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</si>
  <si>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</si>
  <si>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</si>
  <si>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</si>
  <si>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</si>
  <si>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</si>
  <si>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</si>
  <si>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</si>
  <si>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</si>
  <si>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</si>
  <si>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</si>
  <si>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</si>
  <si>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</si>
  <si>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</si>
  <si>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</si>
  <si>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</si>
  <si>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</si>
  <si>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</si>
  <si>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</si>
  <si>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</si>
  <si>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</si>
  <si>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</si>
  <si>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</si>
  <si>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</si>
  <si>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</si>
  <si>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</si>
  <si>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</si>
  <si>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</si>
  <si>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</si>
  <si>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</si>
  <si>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</si>
  <si>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</si>
  <si>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</si>
  <si>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</si>
  <si>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</si>
  <si>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</si>
  <si>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</si>
  <si>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</si>
  <si>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</si>
  <si>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</si>
  <si>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</si>
  <si>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</si>
  <si>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</si>
  <si>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</si>
  <si>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</si>
  <si>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</si>
  <si>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</si>
  <si>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</si>
  <si>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</si>
  <si>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</si>
  <si>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</si>
  <si>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</si>
  <si>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</si>
  <si>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</si>
  <si>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</si>
  <si>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</si>
  <si>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</si>
  <si>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</si>
  <si>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</si>
  <si>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</si>
  <si>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</si>
  <si>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</si>
  <si>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</si>
  <si>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</si>
  <si>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</si>
  <si>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</si>
  <si>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</si>
  <si>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</si>
  <si>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</si>
  <si>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</si>
  <si>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</si>
  <si>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</si>
  <si>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</si>
  <si>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</si>
  <si>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</si>
  <si>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</si>
  <si>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</si>
  <si>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</si>
  <si>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</si>
  <si>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</si>
  <si>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</si>
  <si>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</si>
  <si>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</si>
  <si>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</si>
  <si>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</si>
  <si>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</si>
  <si>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</si>
  <si>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</si>
  <si>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</si>
  <si>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</si>
  <si>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</si>
  <si>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</si>
  <si>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</si>
  <si>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</si>
  <si>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</si>
  <si>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</si>
  <si>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</si>
  <si>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</si>
  <si>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</si>
  <si>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</si>
  <si>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</si>
  <si>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</si>
  <si>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</si>
  <si>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</si>
  <si>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</si>
  <si>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</si>
  <si>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</si>
  <si>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</si>
  <si>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</si>
  <si>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</si>
  <si>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</si>
  <si>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</si>
  <si>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</si>
  <si>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</si>
  <si>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</si>
  <si>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</si>
  <si>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</si>
  <si>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</si>
  <si>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</si>
  <si>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</si>
  <si>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</si>
  <si>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</si>
  <si>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</si>
  <si>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</si>
  <si>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</si>
  <si>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</si>
  <si>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</si>
  <si>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</si>
  <si>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</si>
  <si>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</si>
  <si>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</si>
  <si>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</si>
  <si>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</si>
  <si>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</si>
  <si>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</si>
  <si>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</si>
  <si>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</si>
  <si>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</si>
  <si>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</si>
  <si>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</si>
  <si>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</si>
  <si>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</si>
  <si>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</si>
  <si>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</si>
  <si>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</si>
  <si>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</si>
  <si>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</si>
  <si>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</si>
  <si>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</si>
  <si>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</si>
  <si>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</si>
  <si>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</si>
  <si>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</si>
  <si>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</si>
  <si>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</si>
  <si>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</si>
  <si>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</si>
  <si>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</si>
  <si>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</si>
  <si>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</si>
  <si>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</si>
  <si>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</si>
  <si>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</si>
  <si>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</si>
  <si>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</si>
  <si>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</si>
  <si>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</si>
  <si>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</si>
  <si>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</si>
  <si>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</si>
  <si>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</si>
  <si>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</si>
  <si>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</si>
  <si>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</si>
  <si>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</si>
  <si>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</si>
  <si>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</si>
  <si>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</si>
  <si>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</si>
  <si>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</si>
  <si>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</si>
  <si>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</si>
  <si>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</si>
  <si>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</si>
  <si>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</si>
  <si>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</si>
  <si>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</si>
  <si>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</si>
  <si>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</si>
  <si>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</si>
  <si>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</si>
  <si>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</si>
  <si>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</si>
  <si>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</si>
  <si>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</si>
  <si>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</si>
  <si>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</si>
  <si>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</si>
  <si>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</si>
  <si>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</si>
  <si>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</si>
  <si>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</si>
  <si>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</si>
  <si>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</si>
  <si>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</si>
  <si>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</si>
  <si>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</si>
  <si>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</si>
  <si>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</si>
  <si>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</si>
  <si>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</si>
  <si>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</si>
  <si>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</si>
  <si>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</si>
  <si>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</si>
  <si>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</si>
  <si>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</si>
  <si>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</si>
  <si>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</si>
  <si>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</si>
  <si>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</si>
  <si>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</si>
  <si>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</si>
  <si>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</si>
  <si>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</si>
  <si>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</si>
  <si>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</si>
  <si>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</si>
  <si>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</si>
  <si>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</si>
  <si>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</si>
  <si>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</si>
  <si>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</si>
  <si>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</si>
  <si>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</si>
  <si>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</si>
  <si>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</si>
  <si>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</si>
  <si>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</si>
  <si>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</si>
  <si>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</si>
  <si>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</si>
  <si>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</si>
  <si>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</si>
  <si>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</si>
  <si>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</si>
  <si>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</si>
  <si>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</si>
  <si>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</si>
  <si>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</si>
  <si>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</si>
  <si>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</si>
  <si>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</si>
  <si>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</si>
  <si>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</si>
  <si>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</si>
  <si>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</si>
  <si>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</si>
  <si>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</si>
  <si>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</si>
  <si>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</si>
  <si>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</si>
  <si>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</si>
  <si>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</si>
  <si>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</si>
  <si>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</si>
  <si>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</si>
  <si>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</si>
  <si>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</si>
  <si>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</si>
  <si>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</si>
  <si>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</si>
  <si>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</si>
  <si>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</si>
  <si>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</si>
  <si>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</si>
  <si>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</si>
  <si>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</si>
  <si>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</si>
  <si>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</si>
  <si>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</si>
  <si>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</si>
  <si>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</si>
  <si>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</si>
  <si>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</si>
  <si>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</si>
  <si>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</si>
  <si>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</si>
  <si>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</si>
  <si>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</si>
  <si>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</si>
  <si>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</si>
  <si>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</si>
  <si>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</si>
  <si>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</si>
  <si>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</si>
  <si>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</si>
  <si>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</si>
  <si>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</si>
  <si>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</si>
  <si>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</si>
  <si>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</si>
  <si>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</si>
  <si>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</si>
  <si>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</si>
  <si>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</si>
  <si>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</si>
  <si>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</si>
  <si>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</si>
  <si>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</si>
  <si>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</si>
  <si>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</si>
  <si>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</si>
  <si>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</si>
  <si>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</si>
  <si>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</si>
  <si>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</si>
  <si>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</si>
  <si>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</si>
  <si>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</si>
  <si>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</si>
  <si>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</si>
  <si>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</si>
  <si>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</si>
  <si>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</si>
  <si>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</si>
  <si>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</si>
  <si>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</si>
  <si>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</si>
  <si>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</si>
  <si>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</si>
  <si>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</si>
  <si>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</si>
  <si>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</si>
  <si>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</si>
  <si>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</si>
  <si>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</si>
  <si>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</si>
  <si>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</si>
  <si>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</si>
  <si>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</si>
  <si>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</si>
  <si>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</si>
  <si>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</si>
  <si>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</si>
  <si>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</si>
  <si>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</si>
  <si>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</si>
  <si>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</si>
  <si>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</si>
  <si>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</si>
  <si>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</si>
  <si>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</si>
  <si>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</si>
  <si>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</si>
  <si>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</si>
  <si>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</si>
  <si>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</si>
  <si>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</si>
  <si>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</si>
  <si>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</si>
  <si>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</si>
  <si>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</si>
  <si>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</si>
  <si>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</si>
  <si>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</si>
  <si>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</si>
  <si>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</si>
  <si>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</si>
  <si>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</si>
  <si>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</si>
  <si>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</si>
  <si>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</si>
  <si>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</si>
  <si>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</si>
  <si>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</si>
  <si>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</si>
  <si>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</si>
  <si>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</si>
  <si>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</si>
  <si>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</si>
  <si>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</si>
  <si>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</si>
  <si>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</si>
  <si>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</si>
  <si>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</si>
  <si>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</si>
  <si>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</si>
  <si>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</si>
  <si>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</si>
  <si>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</si>
  <si>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</si>
  <si>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</si>
  <si>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</si>
  <si>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</si>
  <si>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</si>
  <si>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</si>
  <si>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</si>
  <si>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</si>
  <si>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</si>
  <si>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</si>
  <si>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</si>
  <si>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</si>
  <si>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</si>
  <si>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</si>
  <si>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</si>
  <si>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</si>
  <si>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</si>
  <si>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</si>
  <si>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</si>
  <si>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</si>
  <si>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</si>
  <si>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</si>
  <si>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</si>
  <si>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</si>
  <si>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</si>
  <si>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</si>
  <si>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</si>
  <si>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</si>
  <si>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</si>
  <si>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</si>
  <si>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</si>
  <si>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</si>
  <si>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</si>
  <si>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</si>
  <si>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</si>
  <si>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</si>
  <si>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</si>
  <si>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</si>
  <si>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</si>
  <si>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</si>
  <si>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</si>
  <si>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</si>
  <si>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</si>
  <si>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</si>
  <si>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</si>
  <si>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</si>
  <si>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</si>
  <si>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</si>
  <si>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</si>
  <si>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</si>
  <si>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</si>
  <si>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</si>
  <si>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</si>
  <si>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</si>
  <si>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</si>
  <si>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</si>
  <si>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</si>
  <si>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</si>
  <si>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</si>
  <si>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</si>
  <si>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</si>
  <si>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</si>
  <si>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</si>
  <si>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</si>
  <si>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</si>
  <si>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</si>
  <si>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</si>
  <si>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</si>
  <si>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</si>
  <si>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</si>
  <si>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</si>
  <si>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</si>
  <si>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</si>
  <si>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</si>
  <si>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</si>
  <si>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</si>
  <si>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</si>
  <si>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</si>
  <si>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</si>
  <si>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</si>
  <si>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</si>
  <si>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</si>
  <si>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</si>
  <si>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</si>
  <si>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</si>
  <si>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</si>
  <si>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</si>
  <si>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</si>
  <si>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</si>
  <si>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</si>
  <si>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</si>
  <si>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</si>
  <si>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</si>
  <si>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</si>
  <si>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</si>
  <si>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</si>
  <si>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</si>
  <si>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</si>
  <si>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</si>
  <si>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</si>
  <si>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</si>
  <si>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</si>
  <si>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</si>
  <si>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</si>
  <si>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</si>
  <si>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</si>
  <si>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</si>
  <si>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</si>
  <si>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</si>
  <si>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</si>
  <si>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</si>
  <si>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</si>
  <si>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</si>
  <si>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</si>
  <si>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</si>
  <si>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</si>
  <si>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</si>
  <si>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</si>
  <si>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</si>
  <si>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</si>
  <si>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</si>
  <si>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</si>
  <si>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</si>
  <si>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</si>
  <si>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</si>
  <si>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</si>
  <si>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</si>
  <si>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</si>
  <si>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</si>
  <si>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</si>
  <si>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</si>
  <si>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</si>
  <si>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</si>
  <si>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</si>
  <si>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</si>
  <si>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</si>
  <si>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</si>
  <si>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</si>
  <si>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</si>
  <si>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</si>
  <si>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</si>
  <si>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</si>
  <si>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</si>
  <si>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</si>
  <si>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</si>
  <si>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</si>
  <si>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</si>
  <si>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</si>
  <si>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</si>
  <si>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</si>
  <si>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</si>
  <si>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</si>
  <si>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</si>
  <si>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</si>
  <si>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</si>
  <si>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</si>
  <si>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</si>
  <si>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</si>
  <si>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</si>
  <si>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</si>
  <si>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</si>
  <si>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</si>
  <si>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</si>
  <si>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</si>
  <si>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</si>
  <si>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</si>
  <si>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</si>
  <si>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</si>
  <si>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</si>
  <si>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</si>
  <si>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</si>
  <si>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</si>
  <si>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</si>
  <si>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</si>
  <si>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</si>
  <si>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</si>
  <si>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</si>
  <si>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</si>
  <si>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</si>
  <si>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</si>
  <si>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</si>
  <si>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</si>
  <si>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</si>
  <si>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</si>
  <si>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</si>
  <si>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</si>
  <si>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</si>
  <si>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</si>
  <si>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</si>
  <si>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</si>
  <si>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</si>
  <si>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</si>
  <si>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</si>
  <si>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</si>
  <si>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</si>
  <si>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</si>
  <si>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</si>
  <si>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</si>
  <si>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</si>
  <si>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</si>
  <si>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</si>
  <si>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</si>
  <si>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</si>
  <si>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</si>
  <si>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</si>
  <si>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</si>
  <si>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</si>
  <si>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</si>
  <si>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</si>
  <si>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</si>
  <si>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</si>
  <si>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</si>
  <si>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</si>
  <si>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</si>
  <si>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</si>
  <si>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</si>
  <si>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</si>
  <si>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</si>
  <si>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</si>
  <si>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</si>
  <si>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</si>
  <si>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</si>
  <si>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</si>
  <si>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</si>
  <si>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</si>
  <si>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</si>
  <si>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</si>
  <si>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</si>
  <si>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</si>
  <si>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</si>
  <si>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</si>
  <si>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</si>
  <si>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</si>
  <si>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</si>
  <si>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</si>
  <si>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</si>
  <si>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</si>
  <si>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</si>
  <si>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</si>
  <si>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</si>
  <si>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</si>
  <si>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</si>
  <si>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</si>
  <si>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</si>
  <si>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</si>
  <si>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</si>
  <si>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</si>
  <si>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</si>
  <si>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</si>
  <si>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</si>
  <si>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</si>
  <si>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</si>
  <si>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</si>
  <si>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</si>
  <si>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</si>
  <si>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</si>
  <si>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</si>
  <si>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</si>
  <si>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</si>
  <si>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</si>
  <si>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</si>
  <si>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</si>
  <si>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</si>
  <si>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</si>
  <si>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</si>
  <si>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</si>
  <si>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</si>
  <si>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</si>
  <si>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</si>
  <si>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</si>
  <si>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</si>
  <si>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</si>
  <si>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</si>
  <si>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</si>
  <si>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</si>
  <si>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</si>
  <si>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</si>
  <si>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</si>
  <si>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</si>
  <si>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</si>
  <si>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</si>
  <si>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</si>
  <si>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</si>
  <si>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</si>
  <si>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</si>
  <si>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</si>
  <si>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</si>
  <si>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</si>
  <si>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</si>
  <si>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</si>
  <si>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</si>
  <si>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</si>
  <si>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</si>
  <si>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</si>
  <si>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</si>
  <si>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</si>
  <si>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</si>
  <si>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</si>
  <si>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</si>
  <si>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</si>
  <si>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</si>
  <si>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</si>
  <si>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</si>
  <si>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</si>
  <si>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</si>
  <si>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</si>
  <si>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</si>
  <si>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</si>
  <si>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</si>
  <si>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</si>
  <si>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</si>
  <si>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</si>
  <si>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</si>
  <si>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</si>
  <si>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</si>
  <si>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</si>
  <si>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</si>
  <si>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</si>
  <si>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</si>
  <si>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</si>
  <si>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</si>
  <si>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</si>
  <si>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</si>
  <si>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</si>
  <si>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</si>
  <si>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</si>
  <si>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</si>
  <si>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</si>
  <si>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</si>
  <si>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</si>
  <si>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</si>
  <si>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</si>
  <si>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</si>
  <si>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</si>
  <si>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</si>
  <si>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</si>
  <si>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</si>
  <si>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</si>
  <si>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</si>
  <si>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</si>
  <si>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</si>
  <si>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</si>
  <si>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</si>
  <si>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</si>
  <si>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</si>
  <si>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</si>
  <si>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</si>
  <si>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</si>
  <si>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</si>
  <si>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</si>
  <si>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</si>
  <si>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</si>
  <si>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</si>
  <si>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</si>
  <si>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</si>
  <si>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</si>
  <si>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</si>
  <si>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</si>
  <si>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</si>
  <si>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</si>
  <si>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</si>
  <si>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</si>
  <si>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</si>
  <si>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</si>
  <si>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</si>
  <si>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</si>
  <si>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</si>
  <si>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</si>
  <si>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</si>
  <si>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</si>
  <si>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</si>
  <si>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</si>
  <si>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</si>
  <si>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</si>
  <si>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</si>
  <si>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</si>
  <si>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</si>
  <si>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</si>
  <si>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</si>
  <si>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</si>
  <si>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</si>
  <si>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</si>
  <si>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</si>
  <si>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</si>
  <si>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</si>
  <si>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</si>
  <si>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</si>
  <si>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</si>
  <si>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</si>
  <si>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</si>
  <si>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</si>
  <si>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</si>
  <si>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</si>
  <si>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</si>
  <si>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</si>
  <si>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</si>
  <si>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</si>
  <si>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</si>
  <si>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</si>
  <si>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</si>
  <si>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</si>
  <si>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</si>
  <si>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</si>
  <si>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</si>
  <si>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</si>
  <si>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</si>
  <si>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</si>
  <si>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</si>
  <si>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</si>
  <si>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</si>
  <si>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</si>
  <si>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</si>
  <si>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</si>
  <si>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</si>
  <si>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</si>
  <si>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</si>
  <si>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</si>
  <si>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</si>
  <si>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</si>
  <si>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</si>
  <si>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</si>
  <si>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</si>
  <si>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</si>
  <si>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</si>
  <si>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</si>
  <si>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</si>
  <si>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</si>
  <si>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</si>
  <si>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</si>
  <si>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</si>
  <si>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</si>
  <si>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</si>
  <si>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</si>
  <si>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</si>
  <si>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</si>
  <si>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</si>
  <si>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</si>
  <si>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</si>
  <si>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</si>
  <si>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</si>
  <si>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</si>
  <si>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</si>
  <si>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</si>
  <si>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</si>
  <si>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</si>
  <si>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</si>
  <si>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</si>
  <si>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</si>
  <si>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</si>
  <si>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</si>
  <si>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</si>
  <si>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</si>
  <si>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</si>
  <si>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</si>
  <si>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</si>
  <si>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</si>
  <si>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</si>
  <si>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</si>
  <si>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</si>
  <si>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</si>
  <si>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</si>
  <si>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</si>
  <si>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</si>
  <si>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</si>
  <si>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</si>
  <si>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</si>
  <si>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</si>
  <si>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</si>
  <si>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</si>
  <si>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</si>
  <si>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</si>
  <si>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</si>
  <si>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</si>
  <si>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</si>
  <si>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</si>
  <si>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</si>
  <si>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</si>
  <si>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</si>
  <si>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</si>
  <si>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</si>
  <si>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</si>
  <si>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</si>
  <si>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</si>
  <si>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</si>
  <si>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</si>
  <si>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</si>
  <si>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</si>
  <si>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</si>
  <si>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</si>
  <si>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</si>
  <si>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</si>
  <si>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</si>
  <si>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</si>
  <si>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</si>
  <si>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</si>
  <si>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</si>
  <si>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</si>
  <si>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</si>
  <si>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</si>
  <si>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</si>
  <si>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</si>
  <si>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</si>
  <si>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</si>
  <si>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</si>
  <si>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</si>
  <si>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</si>
  <si>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</si>
  <si>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</si>
  <si>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</si>
  <si>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</si>
  <si>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</si>
  <si>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</si>
  <si>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</si>
  <si>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</si>
  <si>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</si>
  <si>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</si>
  <si>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</si>
  <si>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</si>
  <si>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</si>
  <si>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</si>
  <si>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</si>
  <si>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</si>
  <si>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</si>
  <si>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</si>
  <si>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</si>
  <si>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</si>
  <si>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</si>
  <si>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</si>
  <si>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</si>
  <si>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</si>
  <si>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</si>
  <si>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</si>
  <si>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</si>
  <si>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</si>
  <si>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</si>
  <si>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</si>
  <si>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</si>
  <si>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</si>
  <si>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</si>
  <si>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</si>
  <si>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</si>
  <si>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</si>
  <si>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</si>
  <si>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</si>
  <si>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</si>
  <si>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</si>
  <si>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</si>
  <si>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</si>
  <si>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</si>
  <si>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</si>
  <si>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</si>
  <si>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</si>
  <si>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</si>
  <si>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</si>
  <si>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</si>
  <si>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</si>
  <si>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</si>
  <si>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</si>
  <si>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</si>
  <si>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</si>
  <si>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</si>
  <si>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</si>
  <si>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</si>
  <si>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</si>
  <si>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</si>
  <si>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</si>
  <si>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</si>
  <si>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</si>
  <si>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</si>
  <si>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</si>
  <si>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</si>
  <si>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</si>
  <si>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</si>
  <si>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</si>
  <si>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</si>
  <si>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</si>
  <si>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</si>
  <si>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</si>
  <si>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</si>
  <si>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</si>
  <si>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</si>
  <si>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</si>
  <si>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</si>
  <si>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</si>
  <si>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</si>
  <si>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</si>
  <si>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</si>
  <si>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</si>
  <si>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</si>
  <si>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</si>
  <si>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</si>
  <si>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</si>
  <si>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</si>
  <si>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</si>
  <si>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</si>
  <si>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</si>
  <si>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</si>
  <si>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</si>
  <si>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</si>
  <si>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</si>
  <si>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</si>
  <si>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</si>
  <si>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</si>
  <si>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</si>
  <si>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</si>
  <si>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</si>
  <si>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</si>
  <si>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</si>
  <si>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</si>
  <si>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</si>
  <si>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</si>
  <si>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</si>
  <si>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</si>
  <si>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</si>
  <si>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</si>
  <si>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</si>
  <si>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</si>
  <si>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</si>
  <si>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</si>
  <si>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</si>
  <si>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</si>
  <si>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</si>
  <si>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</si>
  <si>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</si>
  <si>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</si>
  <si>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</si>
  <si>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</si>
  <si>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</si>
  <si>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</si>
  <si>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</si>
  <si>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</si>
  <si>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</si>
  <si>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</si>
  <si>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</si>
  <si>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</si>
  <si>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</si>
  <si>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</si>
  <si>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</si>
  <si>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</si>
  <si>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</si>
  <si>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</si>
  <si>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</si>
  <si>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</si>
  <si>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</si>
  <si>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</si>
  <si>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</si>
  <si>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</si>
  <si>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</si>
  <si>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</si>
  <si>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</si>
  <si>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</si>
  <si>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</si>
  <si>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</si>
  <si>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</si>
  <si>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</si>
  <si>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</si>
  <si>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</si>
  <si>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</si>
  <si>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</si>
  <si>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</si>
  <si>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</si>
  <si>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</si>
  <si>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</si>
  <si>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</si>
  <si>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</si>
  <si>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</si>
  <si>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</si>
  <si>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</si>
  <si>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</si>
  <si>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</si>
  <si>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</si>
  <si>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</si>
  <si>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</si>
  <si>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</si>
  <si>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</si>
  <si>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</si>
  <si>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</si>
  <si>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</si>
  <si>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</si>
  <si>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</si>
  <si>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</si>
  <si>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</si>
  <si>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</si>
  <si>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</si>
  <si>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</si>
  <si>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</si>
  <si>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</si>
  <si>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</si>
  <si>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</si>
  <si>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</si>
  <si>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</si>
  <si>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</si>
  <si>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</si>
  <si>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</si>
  <si>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</si>
  <si>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</si>
  <si>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</si>
  <si>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</si>
  <si>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</si>
  <si>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</si>
  <si>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</si>
  <si>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</si>
  <si>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</si>
  <si>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</si>
  <si>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</si>
  <si>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</si>
  <si>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</si>
  <si>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</si>
  <si>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</si>
  <si>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</si>
  <si>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</si>
  <si>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</si>
  <si>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</si>
  <si>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</si>
  <si>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</si>
  <si>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</si>
  <si>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</si>
  <si>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</si>
  <si>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</si>
  <si>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</si>
  <si>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</si>
  <si>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</si>
  <si>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</si>
  <si>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</si>
  <si>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</si>
  <si>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</si>
  <si>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</si>
  <si>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</si>
  <si>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</si>
  <si>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</si>
  <si>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</si>
  <si>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</si>
  <si>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</si>
  <si>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</si>
  <si>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</si>
  <si>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</si>
  <si>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</si>
  <si>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</si>
  <si>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</si>
  <si>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</si>
  <si>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</si>
  <si>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</si>
  <si>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</si>
  <si>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</si>
  <si>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</si>
  <si>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</si>
  <si>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</si>
  <si>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</si>
  <si>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</si>
  <si>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</si>
  <si>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</si>
  <si>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</si>
  <si>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</si>
  <si>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</si>
  <si>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</si>
  <si>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</si>
  <si>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</si>
  <si>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</si>
  <si>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</si>
  <si>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</si>
  <si>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</si>
  <si>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</si>
  <si>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</si>
  <si>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</si>
  <si>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</si>
  <si>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</si>
  <si>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</si>
  <si>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</si>
  <si>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</si>
  <si>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</si>
  <si>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</si>
  <si>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</si>
  <si>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</si>
  <si>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</si>
  <si>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</si>
  <si>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</si>
  <si>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</si>
  <si>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</si>
  <si>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</si>
  <si>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</si>
  <si>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</si>
  <si>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</si>
  <si>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</si>
  <si>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</si>
  <si>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</si>
  <si>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</si>
  <si>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</si>
  <si>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</si>
  <si>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</si>
  <si>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</si>
  <si>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</si>
  <si>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</si>
  <si>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</si>
  <si>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</si>
  <si>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</si>
  <si>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</si>
  <si>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</si>
  <si>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</si>
  <si>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</si>
  <si>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</si>
  <si>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</si>
  <si>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</si>
  <si>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</si>
  <si>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</si>
  <si>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</si>
  <si>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</si>
  <si>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</si>
  <si>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</si>
  <si>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</si>
  <si>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</si>
  <si>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</si>
  <si>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</si>
  <si>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</si>
  <si>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</si>
  <si>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</si>
  <si>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</si>
  <si>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</si>
  <si>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</si>
  <si>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</si>
  <si>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</si>
  <si>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</si>
  <si>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</si>
  <si>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</si>
  <si>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</si>
  <si>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</si>
  <si>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</si>
  <si>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</si>
  <si>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</si>
  <si>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</si>
  <si>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</si>
  <si>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</si>
  <si>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</si>
  <si>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</si>
  <si>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</si>
  <si>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</si>
  <si>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</si>
  <si>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</si>
  <si>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</si>
  <si>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</si>
  <si>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</si>
  <si>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</si>
  <si>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</si>
  <si>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</si>
  <si>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</si>
  <si>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</si>
  <si>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</si>
  <si>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</si>
  <si>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</si>
  <si>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</si>
  <si>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</si>
  <si>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</si>
  <si>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</si>
  <si>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</si>
  <si>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</si>
  <si>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</si>
  <si>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</si>
  <si>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</si>
  <si>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</si>
  <si>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</si>
  <si>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</si>
  <si>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</si>
  <si>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</si>
  <si>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</si>
  <si>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</si>
  <si>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</si>
  <si>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</si>
  <si>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</si>
  <si>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</si>
  <si>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</si>
  <si>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</si>
  <si>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</si>
  <si>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</si>
  <si>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</si>
  <si>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</si>
  <si>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</si>
  <si>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</si>
  <si>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</si>
  <si>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</si>
  <si>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</si>
  <si>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</si>
  <si>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</si>
  <si>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</si>
  <si>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</si>
  <si>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</si>
  <si>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</si>
  <si>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</si>
  <si>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</si>
  <si>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</si>
  <si>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</si>
  <si>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</si>
  <si>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</si>
  <si>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</si>
  <si>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</si>
  <si>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</si>
  <si>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</si>
  <si>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</si>
  <si>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</si>
  <si>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</si>
  <si>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</si>
  <si>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</si>
  <si>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</si>
  <si>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</si>
  <si>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</si>
  <si>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</si>
  <si>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</si>
  <si>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</si>
  <si>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</si>
  <si>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</si>
  <si>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</si>
  <si>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</si>
  <si>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</si>
  <si>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</si>
  <si>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</si>
  <si>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</si>
  <si>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</si>
  <si>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</si>
  <si>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</si>
  <si>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</si>
  <si>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</si>
  <si>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</si>
  <si>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</si>
  <si>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</si>
  <si>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</si>
  <si>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</si>
  <si>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</si>
  <si>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</si>
  <si>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</si>
  <si>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</si>
  <si>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</si>
  <si>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</si>
  <si>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</si>
  <si>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</si>
  <si>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</si>
  <si>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</si>
  <si>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</si>
  <si>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</si>
  <si>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</si>
  <si>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</si>
  <si>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</si>
  <si>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</si>
  <si>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</si>
  <si>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</si>
  <si>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</si>
  <si>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</si>
  <si>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</si>
  <si>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</si>
  <si>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</si>
  <si>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</si>
  <si>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</si>
  <si>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</si>
  <si>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</si>
  <si>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</si>
  <si>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</si>
  <si>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</si>
  <si>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</si>
  <si>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</si>
  <si>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</si>
  <si>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</si>
  <si>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</si>
  <si>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</si>
  <si>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</si>
  <si>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</si>
  <si>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</si>
  <si>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</si>
  <si>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</si>
  <si>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</si>
  <si>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</si>
  <si>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</si>
  <si>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</si>
  <si>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</si>
  <si>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</si>
  <si>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152</t>
  </si>
  <si>
    <t>prestar el servicio de educacion inicial en el marco de la atencion integral en centros de desarrollo infantil CDI de confirmidad con los manuelaes operativos de la modalidad institucional  y familiar el lineamiento tecnico  para la atencion de la primera infancia y las directrices establecidas por el ICBF en armonia con la politica de estado para el desarrollo integral de la primera infancia de cero a siempre .</t>
  </si>
  <si>
    <t xml:space="preserve">ATENDER A LA PRIMERA INFANCIA EN EL MARCO DE LA ESTRATEGIA DE CERO A SIEMPRE DE CONFORMIDAD CON LAS DIRECTRICES,LINEAMIENTOS Y PARAMETROS ESTABLECIDOS POR EL ICBF MODALIDAD H.I </t>
  </si>
  <si>
    <t>PRESTAR EL SERVICIO DE ATENCION INTEGRAL A LOS NIÑOS ,NIÑAS MENORES DE 5 AÑOS OHASTA SU INGRESO AL GRADO  TRANSICION CON EL FIN DE PROMOVER EL DESARROLLO INTEGRAL DE LA PRIMERA INFANCIA  DE CONFORMIDAD CON EL MANUAL OPERATIVO DE LA MODALIDAD INSTITUCIONAL Y LAS DIRECTRICES ESTABLECIDAD POR EL ICBF  EN EL SERVICIO DE HOGARES INFANTILES</t>
  </si>
  <si>
    <t>“PRESTAR EL SERVICIO DE EDUCACION INICIAL EN EL MARCO DE LA ATENCION INTEGRAL A MUJERES GESTANTES,NIÑAS MENORES 5 AÑOS O HASTA SU INGRESO AL GRADO DE TRANSCION, CON ESTRATEGIAS Y ACCIONES PERTINENTES OPORTUNAS Y DE CALIDAD DESDE LA INTERCULTURALIDAD, RSEPONDIEND ALAS CARACTERISTICAS, PROPIAS DE LOS TERITORIOS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</si>
  <si>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Brindar atencion integral a niños y niñas entre los 6 meses y menores de 5 años de edad con vulnerabilidad economica y social, prioritariamnete a quiones por razones de trabajo de sus padreso adulto responsable de su cuidado permanecen solos temporalmente y a los hijos de familias en situacion de desplazamiento.</t>
  </si>
  <si>
    <t>UNION TEMPORAL UNIDOS POR EL CHOCO</t>
  </si>
  <si>
    <t>No. 2021-27-27001692020</t>
  </si>
  <si>
    <t>ASINPROF</t>
  </si>
  <si>
    <t>Parroquia Jesús de la Divina Miseircoridia</t>
  </si>
  <si>
    <t>ALCALDIA DE RIO IRO</t>
  </si>
  <si>
    <t>015-2015</t>
  </si>
  <si>
    <t>S/N</t>
  </si>
  <si>
    <t>01/01/2018</t>
  </si>
  <si>
    <t>25/01/2019</t>
  </si>
  <si>
    <t>Desarrollar actividades lúdicopedagogicas a niños y niñas entre 1 y 6 años por medio de la ejecución de estrategias a nivel artístico y cultural para la potencializacion de habilidades comunicativas, de interacción y resolución de conflictos, de acuerdo al modelo pedagógico solidario</t>
  </si>
  <si>
    <t>DESARROLLAR ACTIVIDADES LÚDICO-PEDAGÓGICAS A NIÑOS Y NIÑAS ENTRE 1 Y 5 AÑOS POR MEDIO DE LA EJECUCIÓN DE ESTRATEGIAS A NIVEL ARTÍSTICO Y CULTURAL PARA LA POTENCIALIZACIÓN DE HABILIDADES COMUNICATIVAS, DE INTERACCIÓN Y RESOLUCIÓN DE CONFLICTOS, DE ACUERDO AL MODELO  PEDAGÓGICO  SOLIDARIO</t>
  </si>
  <si>
    <t>Aunar esfuerzos para brindar atención a los niños y niñas menores de 5 años, para la promoción d el desarrollo integral de la primera infancia en el marco de la política de estado para eldesarrollo integral  de la primera infancia de cero a siempre en el marco del proyecto denominado “fortalecimiento de las estrategias de atención integral a la primera infancia en elmunicipio del rio iro –Choco</t>
  </si>
  <si>
    <t>127-2020-CHO</t>
  </si>
  <si>
    <t>prestar los servicios de educación inicial en el marco de la atención integral en la modalidad propia interarticular para grupos étnicos y comunidades rurales dispersas, respondiendo a las características propias de los territorios y comunidades, de conformidad con el manual operativo de la modalidad propia e intercultural, el lineamiento técnico para la atención dela primera infancias y las directrices establecidas por el</t>
  </si>
  <si>
    <t>Brindar atención integral a niñas y niños menores de seis (6) meses lactantes, niñas y niños de cero (0) a dos (2) años prioritariamente, y hasta los cinco (5)  años,  o  hasta su ingreso al  sistema  educativo, y  madres  gestantes</t>
  </si>
  <si>
    <t xml:space="preserve"> Brindar atención integral a niñas y niños menores de seis (6) meses lactantes, niñas y niños de cero (0) a dos (2) años prioritariamente, y hasta los cinco (5)  años,  o  hasta su ingreso al  sistema  educativo, y  madres  gestantes</t>
  </si>
  <si>
    <t>PRESTAR EL SERVICIO DE ATENCION INTEGRAL A LOS NIÑOS ,NIÑAS MENORES DE 5 AÑOS O HASTA SU INGRESO AL GRADO  TRANSICION  Y A MUJERES GESTANTES Y MADRES EN PERIODO DE LACTANCIA CON EL FIN DE PROMOVER EL DESARROLLO INTEGRAL DE LA PRIMERA INFANCIA CON CALIDAD  DE CONFORMIDAD CON LOS LINEAMIENTOS, EL MANUAL OPERATIVO, LAS DIRECTRICES Y PARAMETROS  Y ESTANDARES ESTABLECIDOS POR EL ICBF.</t>
  </si>
  <si>
    <t xml:space="preserve">ATENDER A LA PRIMERA INFANCIA EN EL MARCO DE LA ESTRATEGIA DE CERO A SIEMPRE ESPECIFICAMENTE A LOS NIÑOS Y NIÑAS MENORES DE 5 AÑOS EN CITUACION DE VULNERABILIDAD DE CONFORMIDAD CON LAS DIRECTRICES,LINEAMIENTOS Y PARAMETROS ESTABLECIDOS POR EL ICBF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</si>
  <si>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CENTROS DE DESARROLLO INFANTIL.</t>
  </si>
  <si>
    <t>IMPLEMENTAR UN PROCESO DE FORMACION Y MOVILIZACION SOCIAL QUE ATRAVES DE PRACTICAS ARTISCAS Y CULTURALES PROPIAS DE LA MUSICA URBANA  Y LA MUSICA TRADICIONAL CHOCUANA CONTRIBUYA A PREVENIR VULNERACION DE DERECHOS DE ADOLESCENTES ASOCIADAS A LAS DINAMICAS DEL PANDILLISMO Y LA DELINCUENCIA JUVENIL</t>
  </si>
  <si>
    <t>PRESTAR EL SERVICIO DE EDUCACION INICIAL EN EL MARCO DE LA ATENCION INTEGRAL A MUJERES GESTANTES  A NIÑAS Y NIÑOS MENORES DE 5 AÑOS O HASTA SU INGRESO A EL GRADO TRANSICION CON EXTRATEGIAS Y ACCIONES PERTINENTES,OPORTUNAS Y DE CALIDAD DESDE LA INTERCULTURALIDAD RESPONDIENDO A LAS CARACTERISTICAS PROPIAS DE LOS TERRITORIOS Y COMUNIDADES  DE CONFORMIDAD CON EL MANUAL OPERATIVO DE LA MODALIDAD Y LAS DIRECTRICES ESTABLECIDAD POR EL ICBF .</t>
  </si>
  <si>
    <t xml:space="preserve">PRESTAR EL SERVICIO EN HOGARES COMUNITARIOS CON BIENESTAR HCB FAMILIAR DE CONFORMIDAD CON LAS DIRECTRICES,LINEAMIENTOS Y PARAMETROS ESTABLECIDOS POR EL ICBF EN ARMONIA CON LA POLITICA DE ESTADO PARA EL DESARROLLO INTEGRAL DE LA PRIMERA INFANCIA  DE CERO A SIEMPRE </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</si>
  <si>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 HOGARES INFANTILES</t>
  </si>
  <si>
    <t>PRESTAR EL SERVICIO DE EDUCACION INICIAL EN EL MARCO DE LA ATENCION INTEGRAL A NIÑAS Y NIÑOS MENORES DE 5 AÑOS O HASTA SU INGRESO A EL GRADO TRANSICION DE CONFORMIDAD CON LOS MANUALES OPERATIVOS DE LA MODALIDAD Y LAS DIRECTRICES ESTABLECIDAD POR EL ICBF EN ARMONIA CO LA POLITICA DE ESTADO PARA EL DESARROLLO INTEGRAL DE LA PRIMERA INFANCIA DE CERO A SIEMPRE EN EL SERVICIO DESARROLLO INFANTIL EN MEDIO FAMILIAR</t>
  </si>
  <si>
    <t>3122581412</t>
  </si>
  <si>
    <t>BARRIO CARMEN Y PANQUIACO</t>
  </si>
  <si>
    <t>primerainfancia_parroquiasolano@outlook.com</t>
  </si>
  <si>
    <t>JAVIER DE JESUS VACCA PALACIOS</t>
  </si>
  <si>
    <t>fundacionchoco28@hotmail.com-fundacionchoco28@gmail.com-fuprocho05@hotmail.com</t>
  </si>
  <si>
    <t>cra 12 n cl 9- 48 B Diego Luis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</si>
</sst>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33" fillId="0" borderId="0" xfId="0" applyFont="1"/>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95" zoomScale="70" zoomScaleNormal="70" zoomScaleSheetLayoutView="40" zoomScalePageLayoutView="40" workbookViewId="0">
      <selection activeCell="J194" sqref="J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x14ac:dyDescent="0.2">
      <c r="A15" s="9"/>
      <c r="B15" s="32" t="s">
        <v>2640</v>
      </c>
      <c r="C15" s="195" t="s">
        <v>2688</v>
      </c>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818002346</v>
      </c>
      <c r="C20" s="5"/>
      <c r="D20" s="74"/>
      <c r="E20" s="161" t="s">
        <v>2670</v>
      </c>
      <c r="F20" s="163" t="s">
        <v>2687</v>
      </c>
      <c r="G20" s="5"/>
      <c r="H20" s="212"/>
      <c r="I20" s="150" t="s">
        <v>628</v>
      </c>
      <c r="J20" s="151" t="s">
        <v>645</v>
      </c>
      <c r="K20" s="152">
        <v>572786250</v>
      </c>
      <c r="L20" s="153"/>
      <c r="M20" s="153">
        <v>44561</v>
      </c>
      <c r="N20" s="136">
        <f>+(M20-L20)/30</f>
        <v>1485.3666666666666</v>
      </c>
      <c r="O20" s="139"/>
      <c r="U20" s="135"/>
      <c r="V20" s="107">
        <f ca="1">NOW()</f>
        <v>44194.85</v>
      </c>
      <c r="W20" s="107">
        <f ca="1">NOW()</f>
        <v>44194.85</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PARROQUIA SAN FRANCISCO SOLANO</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2672</v>
      </c>
      <c r="C48" s="114" t="s">
        <v>31</v>
      </c>
      <c r="D48" s="112">
        <v>20</v>
      </c>
      <c r="E48" s="146">
        <v>42023</v>
      </c>
      <c r="F48" s="146">
        <v>42369</v>
      </c>
      <c r="G48" s="173">
        <f>IF(AND(E48&lt;&gt;"",F48&lt;&gt;""),((F48-E48)/30),"")</f>
        <v>11.533333333333333</v>
      </c>
      <c r="H48" s="116" t="s">
        <v>2683</v>
      </c>
      <c r="I48" s="115" t="s">
        <v>628</v>
      </c>
      <c r="J48" s="115" t="s">
        <v>635</v>
      </c>
      <c r="K48" s="118">
        <v>789763340</v>
      </c>
      <c r="L48" s="117" t="s">
        <v>1148</v>
      </c>
      <c r="M48" s="119">
        <v>1</v>
      </c>
      <c r="N48" s="117" t="s">
        <v>1151</v>
      </c>
      <c r="O48" s="117" t="s">
        <v>26</v>
      </c>
      <c r="P48" s="80"/>
    </row>
    <row r="49" spans="1:16" s="6" customFormat="1" ht="24.75" customHeight="1" x14ac:dyDescent="0.25">
      <c r="A49" s="144">
        <v>2</v>
      </c>
      <c r="B49" s="113" t="s">
        <v>2672</v>
      </c>
      <c r="C49" s="114" t="s">
        <v>31</v>
      </c>
      <c r="D49" s="112">
        <v>63</v>
      </c>
      <c r="E49" s="146">
        <v>42032</v>
      </c>
      <c r="F49" s="146">
        <v>42369</v>
      </c>
      <c r="G49" s="173">
        <f t="shared" ref="G49:G107" si="2">IF(AND(E49&lt;&gt;"",F49&lt;&gt;""),((F49-E49)/30),"")</f>
        <v>11.233333333333333</v>
      </c>
      <c r="H49" s="116" t="s">
        <v>2704</v>
      </c>
      <c r="I49" s="115" t="s">
        <v>628</v>
      </c>
      <c r="J49" s="115" t="s">
        <v>635</v>
      </c>
      <c r="K49" s="118">
        <v>829105695</v>
      </c>
      <c r="L49" s="117" t="s">
        <v>1148</v>
      </c>
      <c r="M49" s="119">
        <v>1</v>
      </c>
      <c r="N49" s="117" t="s">
        <v>1151</v>
      </c>
      <c r="O49" s="117" t="s">
        <v>26</v>
      </c>
      <c r="P49" s="80"/>
    </row>
    <row r="50" spans="1:16" s="6" customFormat="1" ht="24.75" customHeight="1" x14ac:dyDescent="0.25">
      <c r="A50" s="144">
        <v>3</v>
      </c>
      <c r="B50" s="113" t="s">
        <v>2672</v>
      </c>
      <c r="C50" s="114" t="s">
        <v>31</v>
      </c>
      <c r="D50" s="112">
        <v>199</v>
      </c>
      <c r="E50" s="146">
        <v>42518</v>
      </c>
      <c r="F50" s="146">
        <v>42674</v>
      </c>
      <c r="G50" s="173">
        <f t="shared" si="2"/>
        <v>5.2</v>
      </c>
      <c r="H50" s="121" t="s">
        <v>2703</v>
      </c>
      <c r="I50" s="115" t="s">
        <v>628</v>
      </c>
      <c r="J50" s="115" t="s">
        <v>635</v>
      </c>
      <c r="K50" s="118">
        <v>407674772</v>
      </c>
      <c r="L50" s="117" t="s">
        <v>1148</v>
      </c>
      <c r="M50" s="119">
        <v>1</v>
      </c>
      <c r="N50" s="117" t="s">
        <v>1151</v>
      </c>
      <c r="O50" s="117" t="s">
        <v>26</v>
      </c>
      <c r="P50" s="80"/>
    </row>
    <row r="51" spans="1:16" s="6" customFormat="1" ht="24.75" customHeight="1" outlineLevel="1" x14ac:dyDescent="0.25">
      <c r="A51" s="144">
        <v>4</v>
      </c>
      <c r="B51" s="113" t="s">
        <v>2672</v>
      </c>
      <c r="C51" s="114" t="s">
        <v>31</v>
      </c>
      <c r="D51" s="112">
        <v>187</v>
      </c>
      <c r="E51" s="146">
        <v>42517</v>
      </c>
      <c r="F51" s="146">
        <v>42674</v>
      </c>
      <c r="G51" s="173">
        <f t="shared" si="2"/>
        <v>5.2333333333333334</v>
      </c>
      <c r="H51" s="121" t="s">
        <v>2703</v>
      </c>
      <c r="I51" s="115" t="s">
        <v>628</v>
      </c>
      <c r="J51" s="115" t="s">
        <v>646</v>
      </c>
      <c r="K51" s="118">
        <v>516236076</v>
      </c>
      <c r="L51" s="117" t="s">
        <v>1148</v>
      </c>
      <c r="M51" s="119">
        <v>1</v>
      </c>
      <c r="N51" s="117" t="s">
        <v>1151</v>
      </c>
      <c r="O51" s="117" t="s">
        <v>26</v>
      </c>
      <c r="P51" s="80"/>
    </row>
    <row r="52" spans="1:16" s="7" customFormat="1" ht="24.75" customHeight="1" outlineLevel="1" x14ac:dyDescent="0.25">
      <c r="A52" s="145">
        <v>5</v>
      </c>
      <c r="B52" s="113" t="s">
        <v>2672</v>
      </c>
      <c r="C52" s="114" t="s">
        <v>31</v>
      </c>
      <c r="D52" s="112">
        <v>324</v>
      </c>
      <c r="E52" s="146">
        <v>43070</v>
      </c>
      <c r="F52" s="146">
        <v>43312</v>
      </c>
      <c r="G52" s="173">
        <f t="shared" si="2"/>
        <v>8.0666666666666664</v>
      </c>
      <c r="H52" s="121" t="s">
        <v>2705</v>
      </c>
      <c r="I52" s="115" t="s">
        <v>628</v>
      </c>
      <c r="J52" s="115" t="s">
        <v>645</v>
      </c>
      <c r="K52" s="118">
        <v>333999711</v>
      </c>
      <c r="L52" s="117" t="s">
        <v>1148</v>
      </c>
      <c r="M52" s="119">
        <v>1</v>
      </c>
      <c r="N52" s="117" t="s">
        <v>1151</v>
      </c>
      <c r="O52" s="117" t="s">
        <v>26</v>
      </c>
      <c r="P52" s="81"/>
    </row>
    <row r="53" spans="1:16" s="7" customFormat="1" ht="24.75" customHeight="1" outlineLevel="1" x14ac:dyDescent="0.25">
      <c r="A53" s="145">
        <v>6</v>
      </c>
      <c r="B53" s="113" t="s">
        <v>2672</v>
      </c>
      <c r="C53" s="114" t="s">
        <v>31</v>
      </c>
      <c r="D53" s="112">
        <v>522</v>
      </c>
      <c r="E53" s="146">
        <v>42719</v>
      </c>
      <c r="F53" s="146">
        <v>43084</v>
      </c>
      <c r="G53" s="173">
        <f t="shared" si="2"/>
        <v>12.166666666666666</v>
      </c>
      <c r="H53" s="121" t="s">
        <v>2701</v>
      </c>
      <c r="I53" s="115" t="s">
        <v>628</v>
      </c>
      <c r="J53" s="115" t="s">
        <v>645</v>
      </c>
      <c r="K53" s="118">
        <v>395337085</v>
      </c>
      <c r="L53" s="117" t="s">
        <v>1148</v>
      </c>
      <c r="M53" s="119">
        <v>1</v>
      </c>
      <c r="N53" s="117" t="s">
        <v>1151</v>
      </c>
      <c r="O53" s="117" t="s">
        <v>26</v>
      </c>
      <c r="P53" s="81"/>
    </row>
    <row r="54" spans="1:16" s="7" customFormat="1" ht="24.75" customHeight="1" outlineLevel="1" x14ac:dyDescent="0.25">
      <c r="A54" s="145">
        <v>7</v>
      </c>
      <c r="B54" s="113" t="s">
        <v>2672</v>
      </c>
      <c r="C54" s="114" t="s">
        <v>31</v>
      </c>
      <c r="D54" s="112">
        <v>531</v>
      </c>
      <c r="E54" s="146">
        <v>42719</v>
      </c>
      <c r="F54" s="146">
        <v>43084</v>
      </c>
      <c r="G54" s="173">
        <f t="shared" si="2"/>
        <v>12.166666666666666</v>
      </c>
      <c r="H54" s="124" t="s">
        <v>2702</v>
      </c>
      <c r="I54" s="115" t="s">
        <v>628</v>
      </c>
      <c r="J54" s="115" t="s">
        <v>645</v>
      </c>
      <c r="K54" s="120">
        <v>304801874</v>
      </c>
      <c r="L54" s="117" t="s">
        <v>1148</v>
      </c>
      <c r="M54" s="119">
        <v>1</v>
      </c>
      <c r="N54" s="117" t="s">
        <v>1151</v>
      </c>
      <c r="O54" s="117" t="s">
        <v>26</v>
      </c>
      <c r="P54" s="81"/>
    </row>
    <row r="55" spans="1:16" s="7" customFormat="1" ht="24.75" customHeight="1" outlineLevel="1" x14ac:dyDescent="0.25">
      <c r="A55" s="145">
        <v>8</v>
      </c>
      <c r="B55" s="113" t="s">
        <v>2672</v>
      </c>
      <c r="C55" s="114" t="s">
        <v>31</v>
      </c>
      <c r="D55" s="112">
        <v>234</v>
      </c>
      <c r="E55" s="146">
        <v>43424</v>
      </c>
      <c r="F55" s="146">
        <v>43465</v>
      </c>
      <c r="G55" s="173">
        <f t="shared" si="2"/>
        <v>1.3666666666666667</v>
      </c>
      <c r="H55" s="124" t="s">
        <v>2706</v>
      </c>
      <c r="I55" s="115" t="s">
        <v>628</v>
      </c>
      <c r="J55" s="115" t="s">
        <v>646</v>
      </c>
      <c r="K55" s="120">
        <v>44000000</v>
      </c>
      <c r="L55" s="117" t="s">
        <v>1148</v>
      </c>
      <c r="M55" s="119">
        <v>1</v>
      </c>
      <c r="N55" s="117" t="s">
        <v>1151</v>
      </c>
      <c r="O55" s="117" t="s">
        <v>26</v>
      </c>
      <c r="P55" s="81"/>
    </row>
    <row r="56" spans="1:16" s="7" customFormat="1" ht="24.75" customHeight="1" outlineLevel="1" x14ac:dyDescent="0.25">
      <c r="A56" s="145">
        <v>9</v>
      </c>
      <c r="B56" s="113" t="s">
        <v>2672</v>
      </c>
      <c r="C56" s="114" t="s">
        <v>31</v>
      </c>
      <c r="D56" s="112">
        <v>172</v>
      </c>
      <c r="E56" s="146">
        <v>43392</v>
      </c>
      <c r="F56" s="146">
        <v>43424</v>
      </c>
      <c r="G56" s="173">
        <f t="shared" si="2"/>
        <v>1.0666666666666667</v>
      </c>
      <c r="H56" s="116" t="s">
        <v>2707</v>
      </c>
      <c r="I56" s="115" t="s">
        <v>628</v>
      </c>
      <c r="J56" s="115" t="s">
        <v>634</v>
      </c>
      <c r="K56" s="120">
        <v>67744041</v>
      </c>
      <c r="L56" s="117" t="s">
        <v>1148</v>
      </c>
      <c r="M56" s="119">
        <v>1</v>
      </c>
      <c r="N56" s="117" t="s">
        <v>1151</v>
      </c>
      <c r="O56" s="117" t="s">
        <v>26</v>
      </c>
      <c r="P56" s="81"/>
    </row>
    <row r="57" spans="1:16" s="7" customFormat="1" ht="24.75" customHeight="1" outlineLevel="1" x14ac:dyDescent="0.25">
      <c r="A57" s="145">
        <v>10</v>
      </c>
      <c r="B57" s="64" t="s">
        <v>2672</v>
      </c>
      <c r="C57" s="65" t="s">
        <v>31</v>
      </c>
      <c r="D57" s="63">
        <v>173</v>
      </c>
      <c r="E57" s="146">
        <v>43392</v>
      </c>
      <c r="F57" s="146">
        <v>43449</v>
      </c>
      <c r="G57" s="173">
        <f t="shared" si="2"/>
        <v>1.9</v>
      </c>
      <c r="H57" s="64" t="s">
        <v>2705</v>
      </c>
      <c r="I57" s="63" t="s">
        <v>628</v>
      </c>
      <c r="J57" s="63" t="s">
        <v>645</v>
      </c>
      <c r="K57" s="66">
        <v>49449824</v>
      </c>
      <c r="L57" s="65" t="s">
        <v>1148</v>
      </c>
      <c r="M57" s="67">
        <v>1</v>
      </c>
      <c r="N57" s="65" t="s">
        <v>1151</v>
      </c>
      <c r="O57" s="65" t="s">
        <v>26</v>
      </c>
      <c r="P57" s="81"/>
    </row>
    <row r="58" spans="1:16" s="7" customFormat="1" ht="24.75" customHeight="1" outlineLevel="1" x14ac:dyDescent="0.25">
      <c r="A58" s="145">
        <v>11</v>
      </c>
      <c r="B58" s="64" t="s">
        <v>2672</v>
      </c>
      <c r="C58" s="65" t="s">
        <v>31</v>
      </c>
      <c r="D58" s="63">
        <v>259</v>
      </c>
      <c r="E58" s="146">
        <v>43593</v>
      </c>
      <c r="F58" s="146">
        <v>43982</v>
      </c>
      <c r="G58" s="173">
        <f t="shared" si="2"/>
        <v>12.966666666666667</v>
      </c>
      <c r="H58" s="64" t="s">
        <v>2708</v>
      </c>
      <c r="I58" s="63" t="s">
        <v>628</v>
      </c>
      <c r="J58" s="63" t="s">
        <v>657</v>
      </c>
      <c r="K58" s="66">
        <v>366436241</v>
      </c>
      <c r="L58" s="65" t="s">
        <v>1148</v>
      </c>
      <c r="M58" s="67">
        <v>1</v>
      </c>
      <c r="N58" s="65" t="s">
        <v>1151</v>
      </c>
      <c r="O58" s="65" t="s">
        <v>26</v>
      </c>
      <c r="P58" s="81"/>
    </row>
    <row r="59" spans="1:16" s="7" customFormat="1" ht="24.75" customHeight="1" outlineLevel="1" x14ac:dyDescent="0.25">
      <c r="A59" s="145">
        <v>12</v>
      </c>
      <c r="B59" s="64" t="s">
        <v>2672</v>
      </c>
      <c r="C59" s="65" t="s">
        <v>31</v>
      </c>
      <c r="D59" s="63">
        <v>265</v>
      </c>
      <c r="E59" s="146">
        <v>43035</v>
      </c>
      <c r="F59" s="146">
        <v>43312</v>
      </c>
      <c r="G59" s="173">
        <f t="shared" si="2"/>
        <v>9.2333333333333325</v>
      </c>
      <c r="H59" s="64" t="s">
        <v>2684</v>
      </c>
      <c r="I59" s="63" t="s">
        <v>628</v>
      </c>
      <c r="J59" s="63" t="s">
        <v>652</v>
      </c>
      <c r="K59" s="66">
        <v>175229730</v>
      </c>
      <c r="L59" s="65" t="s">
        <v>1148</v>
      </c>
      <c r="M59" s="67">
        <v>1</v>
      </c>
      <c r="N59" s="65" t="s">
        <v>1151</v>
      </c>
      <c r="O59" s="65" t="s">
        <v>26</v>
      </c>
      <c r="P59" s="81"/>
    </row>
    <row r="60" spans="1:16" s="7" customFormat="1" ht="24.75" customHeight="1" outlineLevel="1" x14ac:dyDescent="0.25">
      <c r="A60" s="145">
        <v>13</v>
      </c>
      <c r="B60" s="64" t="s">
        <v>2672</v>
      </c>
      <c r="C60" s="65" t="s">
        <v>31</v>
      </c>
      <c r="D60" s="63">
        <v>370</v>
      </c>
      <c r="E60" s="146">
        <v>43070</v>
      </c>
      <c r="F60" s="146">
        <v>43312</v>
      </c>
      <c r="G60" s="173">
        <f t="shared" si="2"/>
        <v>8.0666666666666664</v>
      </c>
      <c r="H60" s="64" t="s">
        <v>2685</v>
      </c>
      <c r="I60" s="63" t="s">
        <v>628</v>
      </c>
      <c r="J60" s="63" t="s">
        <v>652</v>
      </c>
      <c r="K60" s="66">
        <v>255707881</v>
      </c>
      <c r="L60" s="65" t="s">
        <v>1148</v>
      </c>
      <c r="M60" s="67">
        <v>1</v>
      </c>
      <c r="N60" s="65" t="s">
        <v>1151</v>
      </c>
      <c r="O60" s="65" t="s">
        <v>26</v>
      </c>
      <c r="P60" s="81"/>
    </row>
    <row r="61" spans="1:16" s="7" customFormat="1" ht="24.75" customHeight="1" outlineLevel="1" x14ac:dyDescent="0.25">
      <c r="A61" s="145">
        <v>14</v>
      </c>
      <c r="B61" s="64" t="s">
        <v>2672</v>
      </c>
      <c r="C61" s="65" t="s">
        <v>31</v>
      </c>
      <c r="D61" s="63">
        <v>264</v>
      </c>
      <c r="E61" s="146">
        <v>43035</v>
      </c>
      <c r="F61" s="146">
        <v>43312</v>
      </c>
      <c r="G61" s="173">
        <f t="shared" si="2"/>
        <v>9.2333333333333325</v>
      </c>
      <c r="H61" s="64" t="s">
        <v>2709</v>
      </c>
      <c r="I61" s="63" t="s">
        <v>628</v>
      </c>
      <c r="J61" s="63" t="s">
        <v>646</v>
      </c>
      <c r="K61" s="66">
        <v>242900052</v>
      </c>
      <c r="L61" s="65" t="s">
        <v>1148</v>
      </c>
      <c r="M61" s="67">
        <v>1</v>
      </c>
      <c r="N61" s="65" t="s">
        <v>1151</v>
      </c>
      <c r="O61" s="65" t="s">
        <v>26</v>
      </c>
      <c r="P61" s="81"/>
    </row>
    <row r="62" spans="1:16" s="7" customFormat="1" ht="24.75" customHeight="1" outlineLevel="1" x14ac:dyDescent="0.25">
      <c r="A62" s="145">
        <v>15</v>
      </c>
      <c r="B62" s="64" t="s">
        <v>2672</v>
      </c>
      <c r="C62" s="65" t="s">
        <v>31</v>
      </c>
      <c r="D62" s="63">
        <v>349</v>
      </c>
      <c r="E62" s="146">
        <v>43070</v>
      </c>
      <c r="F62" s="146">
        <v>43312</v>
      </c>
      <c r="G62" s="173">
        <f t="shared" si="2"/>
        <v>8.0666666666666664</v>
      </c>
      <c r="H62" s="124" t="s">
        <v>2710</v>
      </c>
      <c r="I62" s="63" t="s">
        <v>628</v>
      </c>
      <c r="J62" s="63" t="s">
        <v>635</v>
      </c>
      <c r="K62" s="66">
        <v>2494055427</v>
      </c>
      <c r="L62" s="65" t="s">
        <v>1148</v>
      </c>
      <c r="M62" s="67">
        <v>1</v>
      </c>
      <c r="N62" s="65" t="s">
        <v>1151</v>
      </c>
      <c r="O62" s="65" t="s">
        <v>26</v>
      </c>
      <c r="P62" s="81"/>
    </row>
    <row r="63" spans="1:16" s="7" customFormat="1" ht="24.75" customHeight="1" outlineLevel="1" x14ac:dyDescent="0.25">
      <c r="A63" s="145">
        <v>16</v>
      </c>
      <c r="B63" s="64" t="s">
        <v>2672</v>
      </c>
      <c r="C63" s="65" t="s">
        <v>31</v>
      </c>
      <c r="D63" s="63">
        <v>325</v>
      </c>
      <c r="E63" s="146">
        <v>43070</v>
      </c>
      <c r="F63" s="146">
        <v>43312</v>
      </c>
      <c r="G63" s="173">
        <f t="shared" si="2"/>
        <v>8.0666666666666664</v>
      </c>
      <c r="H63" s="64" t="s">
        <v>2705</v>
      </c>
      <c r="I63" s="63" t="s">
        <v>628</v>
      </c>
      <c r="J63" s="63" t="s">
        <v>657</v>
      </c>
      <c r="K63" s="66">
        <v>806019578</v>
      </c>
      <c r="L63" s="65" t="s">
        <v>1148</v>
      </c>
      <c r="M63" s="67">
        <v>1</v>
      </c>
      <c r="N63" s="65" t="s">
        <v>1151</v>
      </c>
      <c r="O63" s="65" t="s">
        <v>26</v>
      </c>
      <c r="P63" s="81"/>
    </row>
    <row r="64" spans="1:16" s="7" customFormat="1" ht="24.75" customHeight="1" outlineLevel="1" x14ac:dyDescent="0.25">
      <c r="A64" s="145">
        <v>17</v>
      </c>
      <c r="B64" s="64" t="s">
        <v>2672</v>
      </c>
      <c r="C64" s="65" t="s">
        <v>31</v>
      </c>
      <c r="D64" s="63">
        <v>283</v>
      </c>
      <c r="E64" s="146">
        <v>41995</v>
      </c>
      <c r="F64" s="146">
        <v>42369</v>
      </c>
      <c r="G64" s="173">
        <f t="shared" si="2"/>
        <v>12.466666666666667</v>
      </c>
      <c r="H64" s="64" t="s">
        <v>2705</v>
      </c>
      <c r="I64" s="63" t="s">
        <v>628</v>
      </c>
      <c r="J64" s="63" t="s">
        <v>657</v>
      </c>
      <c r="K64" s="66">
        <v>2266191874</v>
      </c>
      <c r="L64" s="65" t="s">
        <v>1148</v>
      </c>
      <c r="M64" s="67">
        <v>1</v>
      </c>
      <c r="N64" s="65" t="s">
        <v>1151</v>
      </c>
      <c r="O64" s="65" t="s">
        <v>26</v>
      </c>
      <c r="P64" s="81"/>
    </row>
    <row r="65" spans="1:16" s="7" customFormat="1" ht="24.75" customHeight="1" outlineLevel="1" x14ac:dyDescent="0.25">
      <c r="A65" s="145">
        <v>18</v>
      </c>
      <c r="B65" s="64" t="s">
        <v>2672</v>
      </c>
      <c r="C65" s="65" t="s">
        <v>31</v>
      </c>
      <c r="D65" s="63">
        <v>412</v>
      </c>
      <c r="E65" s="146">
        <v>42673</v>
      </c>
      <c r="F65" s="146">
        <v>43039</v>
      </c>
      <c r="G65" s="173">
        <f t="shared" si="2"/>
        <v>12.2</v>
      </c>
      <c r="H65" s="64" t="s">
        <v>2684</v>
      </c>
      <c r="I65" s="63" t="s">
        <v>628</v>
      </c>
      <c r="J65" s="63" t="s">
        <v>635</v>
      </c>
      <c r="K65" s="66">
        <v>307585830</v>
      </c>
      <c r="L65" s="65" t="s">
        <v>1148</v>
      </c>
      <c r="M65" s="67">
        <v>1</v>
      </c>
      <c r="N65" s="65" t="s">
        <v>1151</v>
      </c>
      <c r="O65" s="65" t="s">
        <v>26</v>
      </c>
      <c r="P65" s="81"/>
    </row>
    <row r="66" spans="1:16" s="7" customFormat="1" ht="24.75" customHeight="1" outlineLevel="1" x14ac:dyDescent="0.25">
      <c r="A66" s="145">
        <v>19</v>
      </c>
      <c r="B66" s="64" t="s">
        <v>2672</v>
      </c>
      <c r="C66" s="65" t="s">
        <v>31</v>
      </c>
      <c r="D66" s="63">
        <v>413</v>
      </c>
      <c r="E66" s="146">
        <v>42673</v>
      </c>
      <c r="F66" s="146">
        <v>43039</v>
      </c>
      <c r="G66" s="173">
        <f t="shared" si="2"/>
        <v>12.2</v>
      </c>
      <c r="H66" s="64" t="s">
        <v>2684</v>
      </c>
      <c r="I66" s="63" t="s">
        <v>628</v>
      </c>
      <c r="J66" s="63" t="s">
        <v>646</v>
      </c>
      <c r="K66" s="66">
        <v>173989568</v>
      </c>
      <c r="L66" s="65" t="s">
        <v>1148</v>
      </c>
      <c r="M66" s="67">
        <v>1</v>
      </c>
      <c r="N66" s="65" t="s">
        <v>1151</v>
      </c>
      <c r="O66" s="65" t="s">
        <v>26</v>
      </c>
      <c r="P66" s="81"/>
    </row>
    <row r="67" spans="1:16" s="7" customFormat="1" ht="24.75" customHeight="1" outlineLevel="1" x14ac:dyDescent="0.25">
      <c r="A67" s="145">
        <v>20</v>
      </c>
      <c r="B67" s="64" t="s">
        <v>2672</v>
      </c>
      <c r="C67" s="65" t="s">
        <v>31</v>
      </c>
      <c r="D67" s="63">
        <v>414</v>
      </c>
      <c r="E67" s="146">
        <v>42673</v>
      </c>
      <c r="F67" s="146">
        <v>43039</v>
      </c>
      <c r="G67" s="173">
        <f t="shared" si="2"/>
        <v>12.2</v>
      </c>
      <c r="H67" s="64" t="s">
        <v>2684</v>
      </c>
      <c r="I67" s="63" t="s">
        <v>628</v>
      </c>
      <c r="J67" s="63" t="s">
        <v>652</v>
      </c>
      <c r="K67" s="66">
        <v>188437680</v>
      </c>
      <c r="L67" s="65" t="s">
        <v>1148</v>
      </c>
      <c r="M67" s="67">
        <v>1</v>
      </c>
      <c r="N67" s="65" t="s">
        <v>1151</v>
      </c>
      <c r="O67" s="65" t="s">
        <v>26</v>
      </c>
      <c r="P67" s="81"/>
    </row>
    <row r="68" spans="1:16" s="7" customFormat="1" ht="24.75" customHeight="1" outlineLevel="1" x14ac:dyDescent="0.25">
      <c r="A68" s="144">
        <v>21</v>
      </c>
      <c r="B68" s="124" t="s">
        <v>2672</v>
      </c>
      <c r="C68" s="126" t="s">
        <v>31</v>
      </c>
      <c r="D68" s="123">
        <v>11</v>
      </c>
      <c r="E68" s="146">
        <v>40920</v>
      </c>
      <c r="F68" s="146">
        <v>41273</v>
      </c>
      <c r="G68" s="173">
        <f t="shared" si="2"/>
        <v>11.766666666666667</v>
      </c>
      <c r="H68" s="124" t="s">
        <v>2686</v>
      </c>
      <c r="I68" s="123" t="s">
        <v>628</v>
      </c>
      <c r="J68" s="123" t="s">
        <v>646</v>
      </c>
      <c r="K68" s="125">
        <v>69327450</v>
      </c>
      <c r="L68" s="126" t="s">
        <v>1148</v>
      </c>
      <c r="M68" s="119">
        <v>1</v>
      </c>
      <c r="N68" s="126" t="s">
        <v>1151</v>
      </c>
      <c r="O68" s="126" t="s">
        <v>26</v>
      </c>
      <c r="P68" s="81"/>
    </row>
    <row r="69" spans="1:16" s="7" customFormat="1" ht="24.75" customHeight="1" outlineLevel="1" x14ac:dyDescent="0.25">
      <c r="A69" s="144">
        <v>22</v>
      </c>
      <c r="B69" s="124" t="s">
        <v>2672</v>
      </c>
      <c r="C69" s="126" t="s">
        <v>31</v>
      </c>
      <c r="D69" s="123">
        <v>12</v>
      </c>
      <c r="E69" s="146">
        <v>40922</v>
      </c>
      <c r="F69" s="146">
        <v>41273</v>
      </c>
      <c r="G69" s="173">
        <f t="shared" si="2"/>
        <v>11.7</v>
      </c>
      <c r="H69" s="124" t="s">
        <v>2686</v>
      </c>
      <c r="I69" s="123" t="s">
        <v>628</v>
      </c>
      <c r="J69" s="123" t="s">
        <v>652</v>
      </c>
      <c r="K69" s="125">
        <v>74302220</v>
      </c>
      <c r="L69" s="126" t="s">
        <v>1148</v>
      </c>
      <c r="M69" s="119">
        <v>1</v>
      </c>
      <c r="N69" s="126" t="s">
        <v>1151</v>
      </c>
      <c r="O69" s="126" t="s">
        <v>26</v>
      </c>
      <c r="P69" s="81"/>
    </row>
    <row r="70" spans="1:16" s="7" customFormat="1" ht="24.75" customHeight="1" outlineLevel="1" x14ac:dyDescent="0.25">
      <c r="A70" s="144">
        <v>23</v>
      </c>
      <c r="B70" s="124" t="s">
        <v>2672</v>
      </c>
      <c r="C70" s="126" t="s">
        <v>31</v>
      </c>
      <c r="D70" s="123">
        <v>464</v>
      </c>
      <c r="E70" s="146">
        <v>42673</v>
      </c>
      <c r="F70" s="146">
        <v>43312</v>
      </c>
      <c r="G70" s="173">
        <f t="shared" si="2"/>
        <v>21.3</v>
      </c>
      <c r="H70" s="124" t="s">
        <v>2708</v>
      </c>
      <c r="I70" s="123" t="s">
        <v>628</v>
      </c>
      <c r="J70" s="123" t="s">
        <v>634</v>
      </c>
      <c r="K70" s="125">
        <v>680111752</v>
      </c>
      <c r="L70" s="126" t="s">
        <v>1148</v>
      </c>
      <c r="M70" s="119">
        <v>1</v>
      </c>
      <c r="N70" s="126" t="s">
        <v>1151</v>
      </c>
      <c r="O70" s="126" t="s">
        <v>26</v>
      </c>
      <c r="P70" s="81"/>
    </row>
    <row r="71" spans="1:16" s="7" customFormat="1" ht="24.75" customHeight="1" outlineLevel="1" x14ac:dyDescent="0.25">
      <c r="A71" s="144">
        <v>24</v>
      </c>
      <c r="B71" s="124" t="s">
        <v>2672</v>
      </c>
      <c r="C71" s="126" t="s">
        <v>31</v>
      </c>
      <c r="D71" s="123">
        <v>455</v>
      </c>
      <c r="E71" s="146">
        <v>42674</v>
      </c>
      <c r="F71" s="146">
        <v>43312</v>
      </c>
      <c r="G71" s="173">
        <f t="shared" si="2"/>
        <v>21.266666666666666</v>
      </c>
      <c r="H71" s="124" t="s">
        <v>2708</v>
      </c>
      <c r="I71" s="123" t="s">
        <v>628</v>
      </c>
      <c r="J71" s="123" t="s">
        <v>635</v>
      </c>
      <c r="K71" s="125">
        <v>1427285381</v>
      </c>
      <c r="L71" s="126" t="s">
        <v>1148</v>
      </c>
      <c r="M71" s="119">
        <v>1</v>
      </c>
      <c r="N71" s="126" t="s">
        <v>1151</v>
      </c>
      <c r="O71" s="126" t="s">
        <v>26</v>
      </c>
      <c r="P71" s="81"/>
    </row>
    <row r="72" spans="1:16" s="7" customFormat="1" ht="24.75" customHeight="1" outlineLevel="1" x14ac:dyDescent="0.25">
      <c r="A72" s="145">
        <v>25</v>
      </c>
      <c r="B72" s="124"/>
      <c r="C72" s="126"/>
      <c r="D72" s="123"/>
      <c r="E72" s="146"/>
      <c r="F72" s="146"/>
      <c r="G72" s="173" t="str">
        <f t="shared" si="2"/>
        <v/>
      </c>
      <c r="H72" s="124"/>
      <c r="I72" s="123" t="s">
        <v>628</v>
      </c>
      <c r="J72" s="123"/>
      <c r="K72" s="125"/>
      <c r="L72" s="126" t="s">
        <v>1148</v>
      </c>
      <c r="M72" s="119">
        <v>1</v>
      </c>
      <c r="N72" s="126"/>
      <c r="O72" s="126" t="s">
        <v>26</v>
      </c>
      <c r="P72" s="81"/>
    </row>
    <row r="73" spans="1:16" s="7" customFormat="1" ht="24.75" customHeight="1" outlineLevel="1" x14ac:dyDescent="0.25">
      <c r="A73" s="145">
        <v>26</v>
      </c>
      <c r="B73" s="124"/>
      <c r="C73" s="126"/>
      <c r="D73" s="123"/>
      <c r="E73" s="146"/>
      <c r="F73" s="146"/>
      <c r="G73" s="173" t="str">
        <f t="shared" si="2"/>
        <v/>
      </c>
      <c r="H73" s="124"/>
      <c r="I73" s="123" t="s">
        <v>628</v>
      </c>
      <c r="J73" s="123"/>
      <c r="K73" s="125"/>
      <c r="L73" s="126" t="s">
        <v>1148</v>
      </c>
      <c r="M73" s="119">
        <v>1</v>
      </c>
      <c r="N73" s="126"/>
      <c r="O73" s="126"/>
      <c r="P73" s="81"/>
    </row>
    <row r="74" spans="1:16" s="7" customFormat="1" ht="24.75" customHeight="1" outlineLevel="1" x14ac:dyDescent="0.25">
      <c r="A74" s="145">
        <v>27</v>
      </c>
      <c r="B74" s="124"/>
      <c r="C74" s="126"/>
      <c r="D74" s="123"/>
      <c r="E74" s="146"/>
      <c r="F74" s="146"/>
      <c r="G74" s="173" t="str">
        <f t="shared" si="2"/>
        <v/>
      </c>
      <c r="H74" s="124"/>
      <c r="I74" s="123" t="s">
        <v>628</v>
      </c>
      <c r="J74" s="123"/>
      <c r="K74" s="125"/>
      <c r="L74" s="126" t="s">
        <v>1148</v>
      </c>
      <c r="M74" s="119">
        <v>1</v>
      </c>
      <c r="N74" s="126"/>
      <c r="O74" s="126"/>
      <c r="P74" s="81"/>
    </row>
    <row r="75" spans="1:16" s="7" customFormat="1" ht="24.75" customHeight="1" outlineLevel="1" x14ac:dyDescent="0.25">
      <c r="A75" s="145">
        <v>28</v>
      </c>
      <c r="B75" s="124"/>
      <c r="C75" s="126"/>
      <c r="D75" s="123"/>
      <c r="E75" s="146"/>
      <c r="F75" s="146"/>
      <c r="G75" s="173" t="str">
        <f t="shared" si="2"/>
        <v/>
      </c>
      <c r="H75" s="124"/>
      <c r="I75" s="123" t="s">
        <v>628</v>
      </c>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t="s">
        <v>628</v>
      </c>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t="s">
        <v>628</v>
      </c>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t="s">
        <v>628</v>
      </c>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2" t="s">
        <v>2681</v>
      </c>
      <c r="E114" s="146">
        <v>43889</v>
      </c>
      <c r="F114" s="146">
        <v>44196</v>
      </c>
      <c r="G114" s="173">
        <f>IF(AND(E114&lt;&gt;"",F114&lt;&gt;""),((F114-E114)/30),"")</f>
        <v>10.233333333333333</v>
      </c>
      <c r="H114" s="124" t="s">
        <v>2682</v>
      </c>
      <c r="I114" s="123" t="s">
        <v>628</v>
      </c>
      <c r="J114" s="123" t="s">
        <v>657</v>
      </c>
      <c r="K114" s="125">
        <v>797381727</v>
      </c>
      <c r="L114" s="102">
        <f>+IF(AND(K114&gt;0,O114="Ejecución"),(K114/877802)*Tabla28[[#This Row],[% participación]],IF(AND(K114&gt;0,O114&lt;&gt;"Ejecución"),"-",""))</f>
        <v>908.38449559240007</v>
      </c>
      <c r="M114" s="126" t="s">
        <v>1148</v>
      </c>
      <c r="N114" s="182">
        <v>1</v>
      </c>
      <c r="O114" s="178" t="s">
        <v>1150</v>
      </c>
      <c r="P114" s="80"/>
    </row>
    <row r="115" spans="1:16" s="6" customFormat="1" ht="24.75" customHeight="1" x14ac:dyDescent="0.25">
      <c r="A115" s="144">
        <v>2</v>
      </c>
      <c r="B115" s="176" t="s">
        <v>2672</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2672</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2672</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2672</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2672</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2672</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2672</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2672</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2672</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2672</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2672</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2672</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2672</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2672</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2672</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2672</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2672</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2672</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2672</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2672</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2672</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2672</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2672</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2672</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2672</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2672</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2672</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2672</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2672</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2672</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2672</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2672</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2672</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2672</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2672</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2672</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2672</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2672</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2672</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2672</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2672</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2672</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2672</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2672</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2672</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2671</v>
      </c>
      <c r="C179" s="230"/>
      <c r="D179" s="230"/>
      <c r="E179" s="24">
        <v>0.02</v>
      </c>
      <c r="F179" s="179">
        <v>0.03</v>
      </c>
      <c r="G179" s="180">
        <f>IF(F179&gt;0,SUM(E179+F179),"")</f>
        <v>0.05</v>
      </c>
      <c r="H179" s="5"/>
      <c r="I179" s="238" t="s">
        <v>2675</v>
      </c>
      <c r="J179" s="239"/>
      <c r="K179" s="239"/>
      <c r="L179" s="240"/>
      <c r="M179" s="179"/>
      <c r="O179" s="8"/>
      <c r="Q179" s="19"/>
      <c r="R179" s="180" t="str">
        <f>IF(M179&gt;0,SUM(S179+M179),"")</f>
        <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28639312.5</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c r="D193" s="5"/>
      <c r="E193" s="128"/>
      <c r="F193" s="5"/>
      <c r="G193" s="5"/>
      <c r="H193" s="148" t="s">
        <v>2714</v>
      </c>
      <c r="J193" s="5"/>
      <c r="K193" s="129">
        <v>40922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2712</v>
      </c>
      <c r="J211" s="27" t="s">
        <v>2627</v>
      </c>
      <c r="K211" s="149"/>
      <c r="L211" s="21"/>
      <c r="M211" s="21"/>
      <c r="N211" s="21"/>
      <c r="O211" s="8"/>
    </row>
    <row r="212" spans="1:15" x14ac:dyDescent="0.25">
      <c r="A212" s="9"/>
      <c r="B212" s="27" t="s">
        <v>2624</v>
      </c>
      <c r="C212" s="148"/>
      <c r="D212" s="21"/>
      <c r="G212" s="27" t="s">
        <v>2626</v>
      </c>
      <c r="H212" s="149" t="s">
        <v>2711</v>
      </c>
      <c r="J212" s="27" t="s">
        <v>2628</v>
      </c>
      <c r="K212" s="148"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I200" zoomScale="85" zoomScaleNormal="85" zoomScaleSheetLayoutView="40" zoomScalePageLayoutView="40" workbookViewId="0">
      <selection activeCell="K211" sqref="K211"/>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t="s">
        <v>2688</v>
      </c>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900125247</v>
      </c>
      <c r="C20" s="5"/>
      <c r="D20" s="169"/>
      <c r="E20" s="161" t="s">
        <v>2670</v>
      </c>
      <c r="F20" s="163" t="s">
        <v>2687</v>
      </c>
      <c r="G20" s="5"/>
      <c r="H20" s="212"/>
      <c r="I20" s="150" t="s">
        <v>628</v>
      </c>
      <c r="J20" s="151" t="s">
        <v>645</v>
      </c>
      <c r="K20" s="152">
        <v>572786250</v>
      </c>
      <c r="L20" s="153"/>
      <c r="M20" s="153">
        <v>44561</v>
      </c>
      <c r="N20" s="136">
        <f>+(M20-L20)/30</f>
        <v>1485.3666666666666</v>
      </c>
      <c r="O20" s="139"/>
      <c r="U20" s="135"/>
      <c r="V20" s="107">
        <f ca="1">NOW()</f>
        <v>44194.85</v>
      </c>
      <c r="W20" s="107">
        <f ca="1">NOW()</f>
        <v>44194.85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FUNDACIÓN PROTEGER DEL CHOCO</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2689</v>
      </c>
      <c r="C48" s="126" t="s">
        <v>32</v>
      </c>
      <c r="D48" s="123" t="s">
        <v>2692</v>
      </c>
      <c r="E48" s="146">
        <v>42019</v>
      </c>
      <c r="F48" s="146">
        <v>42353</v>
      </c>
      <c r="G48" s="173">
        <f>IF(AND(E48&lt;&gt;"",F48&lt;&gt;""),((F48-E48)/30),"")</f>
        <v>11.133333333333333</v>
      </c>
      <c r="H48" s="124" t="s">
        <v>2696</v>
      </c>
      <c r="I48" s="123" t="s">
        <v>628</v>
      </c>
      <c r="J48" s="123" t="s">
        <v>642</v>
      </c>
      <c r="K48" s="125">
        <v>94000000</v>
      </c>
      <c r="L48" s="126" t="s">
        <v>1148</v>
      </c>
      <c r="M48" s="182">
        <v>1</v>
      </c>
      <c r="N48" s="126" t="s">
        <v>1151</v>
      </c>
      <c r="O48" s="126" t="s">
        <v>26</v>
      </c>
      <c r="P48" s="80"/>
    </row>
    <row r="49" spans="1:16" s="6" customFormat="1" ht="24.75" customHeight="1" x14ac:dyDescent="0.25">
      <c r="A49" s="144">
        <v>2</v>
      </c>
      <c r="B49" s="124" t="s">
        <v>2690</v>
      </c>
      <c r="C49" s="126" t="s">
        <v>32</v>
      </c>
      <c r="D49" s="123" t="s">
        <v>2693</v>
      </c>
      <c r="E49" s="146">
        <v>43497</v>
      </c>
      <c r="F49" s="146">
        <v>43773</v>
      </c>
      <c r="G49" s="173">
        <f t="shared" ref="G49:G107" si="1">IF(AND(E49&lt;&gt;"",F49&lt;&gt;""),((F49-E49)/30),"")</f>
        <v>9.1999999999999993</v>
      </c>
      <c r="H49" s="124" t="s">
        <v>2697</v>
      </c>
      <c r="I49" s="123" t="s">
        <v>628</v>
      </c>
      <c r="J49" s="123" t="s">
        <v>645</v>
      </c>
      <c r="K49" s="125">
        <v>15500000</v>
      </c>
      <c r="L49" s="126" t="s">
        <v>1148</v>
      </c>
      <c r="M49" s="182">
        <v>1</v>
      </c>
      <c r="N49" s="126" t="s">
        <v>1151</v>
      </c>
      <c r="O49" s="126" t="s">
        <v>26</v>
      </c>
      <c r="P49" s="80"/>
    </row>
    <row r="50" spans="1:16" s="6" customFormat="1" ht="24.75" customHeight="1" x14ac:dyDescent="0.25">
      <c r="A50" s="144">
        <v>3</v>
      </c>
      <c r="B50" s="124" t="s">
        <v>2691</v>
      </c>
      <c r="C50" s="126" t="s">
        <v>32</v>
      </c>
      <c r="D50" s="123" t="s">
        <v>2693</v>
      </c>
      <c r="E50" s="146">
        <v>42420</v>
      </c>
      <c r="F50" s="146">
        <v>42719</v>
      </c>
      <c r="G50" s="173">
        <f t="shared" si="1"/>
        <v>9.9666666666666668</v>
      </c>
      <c r="H50" s="121" t="s">
        <v>2698</v>
      </c>
      <c r="I50" s="123" t="s">
        <v>628</v>
      </c>
      <c r="J50" s="123" t="s">
        <v>653</v>
      </c>
      <c r="K50" s="125">
        <v>38000000</v>
      </c>
      <c r="L50" s="126" t="s">
        <v>1148</v>
      </c>
      <c r="M50" s="182">
        <v>1</v>
      </c>
      <c r="N50" s="126" t="s">
        <v>1151</v>
      </c>
      <c r="O50" s="126" t="s">
        <v>26</v>
      </c>
      <c r="P50" s="80"/>
    </row>
    <row r="51" spans="1:16" s="6" customFormat="1" ht="24.75" customHeight="1" outlineLevel="1" x14ac:dyDescent="0.25">
      <c r="A51" s="144">
        <v>4</v>
      </c>
      <c r="B51" s="124" t="s">
        <v>2691</v>
      </c>
      <c r="C51" s="126" t="s">
        <v>32</v>
      </c>
      <c r="D51" s="123" t="s">
        <v>2693</v>
      </c>
      <c r="E51" s="146">
        <v>42786</v>
      </c>
      <c r="F51" s="146">
        <v>43094</v>
      </c>
      <c r="G51" s="173">
        <f t="shared" si="1"/>
        <v>10.266666666666667</v>
      </c>
      <c r="H51" s="124" t="s">
        <v>2698</v>
      </c>
      <c r="I51" s="123" t="s">
        <v>628</v>
      </c>
      <c r="J51" s="123" t="s">
        <v>653</v>
      </c>
      <c r="K51" s="125">
        <v>45000000</v>
      </c>
      <c r="L51" s="126" t="s">
        <v>1148</v>
      </c>
      <c r="M51" s="182">
        <v>1</v>
      </c>
      <c r="N51" s="126" t="s">
        <v>1151</v>
      </c>
      <c r="O51" s="126" t="s">
        <v>26</v>
      </c>
      <c r="P51" s="80"/>
    </row>
    <row r="52" spans="1:16" s="7" customFormat="1" ht="24.75" customHeight="1" outlineLevel="1" x14ac:dyDescent="0.25">
      <c r="A52" s="145">
        <v>5</v>
      </c>
      <c r="B52" s="124" t="s">
        <v>2691</v>
      </c>
      <c r="C52" s="126" t="s">
        <v>32</v>
      </c>
      <c r="D52" s="123" t="s">
        <v>2693</v>
      </c>
      <c r="E52" s="146" t="s">
        <v>2694</v>
      </c>
      <c r="F52" s="146" t="s">
        <v>2695</v>
      </c>
      <c r="G52" s="173">
        <f t="shared" si="1"/>
        <v>12.966666666666667</v>
      </c>
      <c r="H52" s="121" t="s">
        <v>2698</v>
      </c>
      <c r="I52" s="123" t="s">
        <v>628</v>
      </c>
      <c r="J52" s="123" t="s">
        <v>653</v>
      </c>
      <c r="K52" s="125">
        <v>48950000</v>
      </c>
      <c r="L52" s="126" t="s">
        <v>1148</v>
      </c>
      <c r="M52" s="182">
        <v>1</v>
      </c>
      <c r="N52" s="126" t="s">
        <v>1151</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t="s">
        <v>2699</v>
      </c>
      <c r="E114" s="146">
        <v>43887</v>
      </c>
      <c r="F114" s="146">
        <v>44196</v>
      </c>
      <c r="G114" s="173">
        <f>IF(AND(E114&lt;&gt;"",F114&lt;&gt;""),((F114-E114)/30),"")</f>
        <v>10.3</v>
      </c>
      <c r="H114" s="124" t="s">
        <v>2700</v>
      </c>
      <c r="I114" s="123" t="s">
        <v>628</v>
      </c>
      <c r="J114" s="123" t="s">
        <v>632</v>
      </c>
      <c r="K114" s="125">
        <v>2305138707</v>
      </c>
      <c r="L114" s="102">
        <f>+IF(AND(K114&gt;0,O114="Ejecución"),(K114/877802)*Tabla283[[#This Row],[% participación]],IF(AND(K114&gt;0,O114&lt;&gt;"Ejecución"),"-",""))</f>
        <v>2626.0349224540387</v>
      </c>
      <c r="M114" s="126" t="s">
        <v>1148</v>
      </c>
      <c r="N114" s="182">
        <v>1</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43207</v>
      </c>
      <c r="D193" s="5"/>
      <c r="E193" s="128">
        <v>838</v>
      </c>
      <c r="F193" s="5"/>
      <c r="G193" s="5"/>
      <c r="H193" s="148"/>
      <c r="J193" s="5"/>
      <c r="K193" s="129">
        <v>42019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t="s">
        <v>2716</v>
      </c>
      <c r="L211" s="21"/>
      <c r="M211" s="21"/>
      <c r="N211" s="21"/>
      <c r="O211" s="8"/>
    </row>
    <row r="212" spans="1:15" x14ac:dyDescent="0.25">
      <c r="A212" s="9"/>
      <c r="B212" s="27" t="s">
        <v>2624</v>
      </c>
      <c r="C212" s="148"/>
      <c r="D212" s="21"/>
      <c r="G212" s="27" t="s">
        <v>2626</v>
      </c>
      <c r="H212" s="149"/>
      <c r="J212" s="27" t="s">
        <v>2628</v>
      </c>
      <c r="K212" s="148"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v>
      </c>
      <c r="W20" s="107">
        <f ca="1">NOW()</f>
        <v>44194.85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2675</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2675</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v>
      </c>
      <c r="W20" s="107">
        <f ca="1">NOW()</f>
        <v>44194.85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2672</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2672</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2672</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2672</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2675</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v>
      </c>
      <c r="W20" s="107">
        <f ca="1">NOW()</f>
        <v>44194.85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2672</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2672</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2672</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2672</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2672</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2672</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2672</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2672</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2672</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2672</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2672</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2672</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2672</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2672</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2672</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2672</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2672</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2672</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2672</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2672</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2672</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2672</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2672</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2672</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2672</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2672</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2672</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2672</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2672</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2672</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2672</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2672</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2672</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2672</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2672</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2672</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2672</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2672</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2672</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2672</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2672</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2672</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2672</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2672</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2672</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2665</v>
      </c>
      <c r="B161" s="250"/>
      <c r="C161" s="250"/>
      <c r="D161" s="250"/>
      <c r="E161" s="251"/>
      <c r="F161" s="252" t="s">
        <v>2666</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2663</v>
      </c>
      <c r="C166" s="267"/>
      <c r="D166" s="267"/>
      <c r="E166" s="8"/>
      <c r="F166" s="5"/>
      <c r="H166" s="83" t="s">
        <v>2662</v>
      </c>
      <c r="I166" s="256"/>
      <c r="J166" s="257"/>
      <c r="K166" s="257"/>
      <c r="L166" s="257"/>
      <c r="M166" s="257"/>
      <c r="N166" s="257"/>
      <c r="O166" s="258"/>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2678</v>
      </c>
      <c r="B170" s="204"/>
      <c r="C170" s="204"/>
      <c r="D170" s="204"/>
      <c r="E170" s="204"/>
      <c r="F170" s="204"/>
      <c r="G170" s="204"/>
      <c r="H170" s="204"/>
      <c r="I170" s="204"/>
      <c r="J170" s="204"/>
      <c r="K170" s="204"/>
      <c r="L170" s="204"/>
      <c r="M170" s="204"/>
      <c r="N170" s="204"/>
      <c r="O170" s="208"/>
      <c r="P170" s="78"/>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2671</v>
      </c>
      <c r="C174" s="259"/>
      <c r="D174" s="259"/>
      <c r="E174" s="259"/>
      <c r="F174" s="259"/>
      <c r="G174" s="259"/>
      <c r="H174" s="20"/>
      <c r="I174" s="263" t="s">
        <v>2679</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2680</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2671</v>
      </c>
      <c r="C177" s="230"/>
      <c r="D177" s="230"/>
      <c r="E177" s="24">
        <v>0.02</v>
      </c>
      <c r="F177" s="179"/>
      <c r="G177" s="180" t="str">
        <f>IF(F177&gt;0,SUM(E177+F177),"")</f>
        <v/>
      </c>
      <c r="H177" s="5"/>
      <c r="I177" s="221" t="s">
        <v>2673</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2676</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2664</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6" t="s">
        <v>2659</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44194.85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8"/>
      <c r="D19" s="168"/>
      <c r="E19" s="161" t="s">
        <v>2669</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2670</v>
      </c>
      <c r="F20" s="163"/>
      <c r="G20" s="5"/>
      <c r="H20" s="212"/>
      <c r="I20" s="150"/>
      <c r="J20" s="151"/>
      <c r="K20" s="152"/>
      <c r="L20" s="153"/>
      <c r="M20" s="153"/>
      <c r="N20" s="136">
        <f>+(M20-L20)/30</f>
        <v>0</v>
      </c>
      <c r="O20" s="139"/>
      <c r="U20" s="135"/>
      <c r="V20" s="107">
        <f ca="1">NOW()</f>
        <v>44194.85</v>
      </c>
      <c r="W20" s="107">
        <f ca="1">NOW()</f>
        <v>44194.85</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2660</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2661</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2672</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2672</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2672</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2672</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2672</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2672</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2672</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2672</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2672</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2672</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2672</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2672</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2672</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2672</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2672</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2672</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2672</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2672</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2672</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2672</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2672</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2672</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2672</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2672</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2672</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2672</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2672</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2672</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2672</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2672</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2672</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2672</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2672</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2672</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2672</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2672</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2672</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2672</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2672</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2672</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2672</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2672</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2672</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2672</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2672</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2672</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2672</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2665</v>
      </c>
      <c r="B163" s="250"/>
      <c r="C163" s="250"/>
      <c r="D163" s="250"/>
      <c r="E163" s="251"/>
      <c r="F163" s="252" t="s">
        <v>2666</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2663</v>
      </c>
      <c r="C168" s="267"/>
      <c r="D168" s="267"/>
      <c r="E168" s="8"/>
      <c r="F168" s="5"/>
      <c r="H168" s="83" t="s">
        <v>2662</v>
      </c>
      <c r="I168" s="256"/>
      <c r="J168" s="257"/>
      <c r="K168" s="257"/>
      <c r="L168" s="257"/>
      <c r="M168" s="257"/>
      <c r="N168" s="257"/>
      <c r="O168" s="258"/>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2678</v>
      </c>
      <c r="B172" s="204"/>
      <c r="C172" s="204"/>
      <c r="D172" s="204"/>
      <c r="E172" s="204"/>
      <c r="F172" s="204"/>
      <c r="G172" s="204"/>
      <c r="H172" s="204"/>
      <c r="I172" s="204"/>
      <c r="J172" s="204"/>
      <c r="K172" s="204"/>
      <c r="L172" s="204"/>
      <c r="M172" s="204"/>
      <c r="N172" s="204"/>
      <c r="O172" s="208"/>
      <c r="P172" s="78"/>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2671</v>
      </c>
      <c r="C176" s="259"/>
      <c r="D176" s="259"/>
      <c r="E176" s="259"/>
      <c r="F176" s="259"/>
      <c r="G176" s="259"/>
      <c r="H176" s="20"/>
      <c r="I176" s="263" t="s">
        <v>2675</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2680</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2671</v>
      </c>
      <c r="C179" s="230"/>
      <c r="D179" s="230"/>
      <c r="E179" s="24">
        <v>0.02</v>
      </c>
      <c r="F179" s="179"/>
      <c r="G179" s="180" t="str">
        <f>IF(F179&gt;0,SUM(E179+F179),"")</f>
        <v/>
      </c>
      <c r="H179" s="5"/>
      <c r="I179" s="221" t="s">
        <v>2673</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2676</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2664</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microsoft.com/office/infopath/2007/PartnerControls"/>
    <ds:schemaRef ds:uri="http://schemas.microsoft.com/office/2006/metadata/properties"/>
    <ds:schemaRef ds:uri="http://purl.org/dc/terms/"/>
    <ds:schemaRef ds:uri="4fb10211-09fb-4e80-9f0b-184718d5d98c"/>
    <ds:schemaRef ds:uri="http://purl.org/dc/elements/1.1/"/>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ROUSS ASPRILLA</cp:lastModifiedBy>
  <cp:lastPrinted>2020-12-30T01:01:45Z</cp:lastPrinted>
  <dcterms:created xsi:type="dcterms:W3CDTF">2020-10-14T21:57:42Z</dcterms:created>
  <dcterms:modified xsi:type="dcterms:W3CDTF">2020-12-30T01:24:45Z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