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<sst xmlns="http://schemas.openxmlformats.org/spreadsheetml/2006/main" count="3203" uniqueCount="2722">
  <si>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</si>
  <si>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</si>
  <si>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</si>
  <si>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</si>
  <si>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</si>
  <si>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</si>
  <si>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</si>
  <si>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</si>
  <si>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</si>
  <si>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</si>
  <si>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</si>
  <si>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</si>
  <si>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</si>
  <si>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</si>
  <si>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</si>
  <si>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</si>
  <si>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</si>
  <si>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</si>
  <si>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</si>
  <si>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</si>
  <si>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</si>
  <si>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</si>
  <si>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</si>
  <si>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</si>
  <si>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</si>
  <si>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</si>
  <si>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</si>
  <si>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</si>
  <si>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</si>
  <si>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</si>
  <si>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</si>
  <si>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</si>
  <si>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</si>
  <si>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</si>
  <si>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</si>
  <si>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</si>
  <si>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</si>
  <si>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</si>
  <si>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</si>
  <si>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</si>
  <si>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</si>
  <si>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</si>
  <si>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</si>
  <si>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</si>
  <si>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</si>
  <si>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</si>
  <si>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</si>
  <si>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</si>
  <si>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</si>
  <si>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</si>
  <si>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</si>
  <si>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</si>
  <si>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</si>
  <si>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</si>
  <si>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</si>
  <si>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</si>
  <si>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</si>
  <si>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</si>
  <si>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</si>
  <si>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</si>
  <si>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</si>
  <si>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</si>
  <si>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</si>
  <si>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</si>
  <si>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</si>
  <si>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</si>
  <si>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</si>
  <si>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</si>
  <si>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</si>
  <si>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</si>
  <si>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</si>
  <si>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</si>
  <si>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</si>
  <si>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</si>
  <si>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</si>
  <si>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</si>
  <si>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</si>
  <si>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</si>
  <si>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</si>
  <si>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</si>
  <si>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</si>
  <si>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</si>
  <si>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</si>
  <si>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</si>
  <si>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</si>
  <si>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</si>
  <si>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</si>
  <si>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</si>
  <si>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</si>
  <si>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</si>
  <si>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</si>
  <si>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</si>
  <si>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</si>
  <si>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</si>
  <si>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</si>
  <si>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</si>
  <si>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</si>
  <si>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</si>
  <si>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</si>
  <si>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</si>
  <si>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</si>
  <si>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</si>
  <si>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</si>
  <si>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</si>
  <si>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</si>
  <si>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</si>
  <si>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</si>
  <si>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</si>
  <si>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</si>
  <si>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</si>
  <si>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</si>
  <si>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</si>
  <si>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</si>
  <si>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</si>
  <si>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</si>
  <si>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</si>
  <si>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</si>
  <si>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</si>
  <si>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</si>
  <si>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</si>
  <si>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</si>
  <si>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</si>
  <si>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</si>
  <si>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</si>
  <si>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</si>
  <si>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</si>
  <si>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</si>
  <si>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</si>
  <si>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</si>
  <si>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</si>
  <si>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</si>
  <si>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</si>
  <si>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</si>
  <si>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</si>
  <si>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</si>
  <si>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</si>
  <si>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</si>
  <si>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</si>
  <si>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</si>
  <si>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</si>
  <si>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</si>
  <si>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</si>
  <si>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</si>
  <si>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</si>
  <si>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</si>
  <si>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</si>
  <si>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</si>
  <si>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</si>
  <si>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</si>
  <si>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</si>
  <si>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</si>
  <si>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</si>
  <si>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</si>
  <si>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</si>
  <si>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</si>
  <si>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</si>
  <si>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</si>
  <si>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</si>
  <si>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</si>
  <si>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</si>
  <si>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</si>
  <si>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</si>
  <si>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</si>
  <si>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</si>
  <si>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</si>
  <si>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</si>
  <si>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</si>
  <si>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</si>
  <si>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</si>
  <si>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</si>
  <si>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</si>
  <si>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</si>
  <si>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</si>
  <si>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</si>
  <si>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</si>
  <si>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</si>
  <si>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</si>
  <si>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</si>
  <si>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</si>
  <si>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</si>
  <si>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</si>
  <si>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</si>
  <si>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</si>
  <si>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</si>
  <si>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</si>
  <si>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</si>
  <si>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</si>
  <si>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</si>
  <si>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</si>
  <si>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</si>
  <si>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</si>
  <si>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</si>
  <si>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</si>
  <si>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</si>
  <si>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</si>
  <si>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</si>
  <si>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</si>
  <si>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</si>
  <si>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</si>
  <si>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</si>
  <si>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</si>
  <si>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</si>
  <si>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</si>
  <si>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</si>
  <si>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</si>
  <si>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</si>
  <si>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</si>
  <si>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</si>
  <si>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</si>
  <si>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</si>
  <si>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</si>
  <si>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</si>
  <si>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</si>
  <si>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</si>
  <si>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</si>
  <si>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</si>
  <si>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</si>
  <si>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</si>
  <si>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</si>
  <si>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</si>
  <si>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</si>
  <si>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</si>
  <si>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</si>
  <si>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</si>
  <si>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</si>
  <si>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</si>
  <si>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</si>
  <si>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</si>
  <si>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</si>
  <si>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</si>
  <si>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</si>
  <si>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</si>
  <si>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</si>
  <si>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</si>
  <si>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</si>
  <si>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</si>
  <si>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</si>
  <si>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</si>
  <si>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</si>
  <si>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</si>
  <si>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</si>
  <si>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</si>
  <si>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</si>
  <si>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</si>
  <si>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</si>
  <si>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</si>
  <si>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</si>
  <si>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</si>
  <si>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</si>
  <si>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</si>
  <si>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</si>
  <si>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</si>
  <si>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</si>
  <si>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</si>
  <si>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</si>
  <si>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</si>
  <si>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</si>
  <si>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</si>
  <si>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</si>
  <si>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</si>
  <si>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</si>
  <si>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</si>
  <si>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</si>
  <si>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</si>
  <si>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</si>
  <si>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</si>
  <si>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</si>
  <si>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</si>
  <si>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</si>
  <si>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</si>
  <si>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</si>
  <si>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</si>
  <si>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</si>
  <si>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</si>
  <si>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</si>
  <si>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</si>
  <si>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</si>
  <si>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</si>
  <si>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</si>
  <si>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</si>
  <si>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</si>
  <si>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</si>
  <si>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</si>
  <si>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</si>
  <si>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</si>
  <si>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</si>
  <si>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</si>
  <si>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</si>
  <si>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</si>
  <si>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</si>
  <si>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</si>
  <si>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</si>
  <si>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</si>
  <si>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</si>
  <si>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</si>
  <si>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</si>
  <si>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</si>
  <si>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</si>
  <si>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</si>
  <si>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</si>
  <si>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</si>
  <si>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</si>
  <si>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</si>
  <si>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</si>
  <si>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</si>
  <si>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</si>
  <si>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</si>
  <si>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</si>
  <si>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</si>
  <si>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</si>
  <si>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</si>
  <si>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</si>
  <si>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</si>
  <si>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</si>
  <si>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</si>
  <si>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</si>
  <si>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</si>
  <si>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</si>
  <si>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</si>
  <si>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</si>
  <si>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</si>
  <si>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</si>
  <si>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</si>
  <si>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</si>
  <si>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</si>
  <si>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</si>
  <si>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</si>
  <si>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</si>
  <si>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</si>
  <si>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</si>
  <si>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</si>
  <si>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</si>
  <si>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</si>
  <si>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</si>
  <si>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</si>
  <si>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</si>
  <si>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</si>
  <si>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</si>
  <si>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</si>
  <si>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</si>
  <si>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</si>
  <si>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</si>
  <si>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</si>
  <si>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</si>
  <si>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</si>
  <si>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</si>
  <si>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</si>
  <si>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</si>
  <si>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</si>
  <si>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</si>
  <si>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</si>
  <si>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</si>
  <si>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</si>
  <si>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</si>
  <si>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</si>
  <si>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</si>
  <si>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</si>
  <si>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</si>
  <si>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</si>
  <si>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</si>
  <si>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</si>
  <si>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</si>
  <si>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</si>
  <si>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</si>
  <si>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</si>
  <si>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</si>
  <si>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</si>
  <si>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</si>
  <si>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</si>
  <si>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</si>
  <si>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</si>
  <si>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</si>
  <si>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</si>
  <si>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</si>
  <si>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</si>
  <si>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</si>
  <si>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</si>
  <si>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</si>
  <si>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</si>
  <si>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</si>
  <si>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</si>
  <si>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</si>
  <si>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</si>
  <si>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</si>
  <si>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</si>
  <si>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</si>
  <si>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</si>
  <si>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</si>
  <si>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</si>
  <si>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</si>
  <si>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</si>
  <si>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</si>
  <si>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</si>
  <si>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</si>
  <si>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</si>
  <si>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</si>
  <si>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</si>
  <si>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</si>
  <si>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</si>
  <si>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</si>
  <si>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</si>
  <si>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</si>
  <si>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</si>
  <si>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</si>
  <si>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</si>
  <si>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</si>
  <si>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</si>
  <si>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</si>
  <si>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</si>
  <si>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</si>
  <si>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</si>
  <si>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</si>
  <si>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</si>
  <si>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</si>
  <si>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</si>
  <si>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</si>
  <si>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</si>
  <si>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</si>
  <si>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</si>
  <si>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</si>
  <si>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</si>
  <si>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</si>
  <si>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</si>
  <si>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</si>
  <si>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</si>
  <si>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</si>
  <si>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</si>
  <si>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</si>
  <si>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</si>
  <si>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</si>
  <si>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</si>
  <si>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</si>
  <si>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</si>
  <si>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</si>
  <si>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</si>
  <si>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</si>
  <si>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</si>
  <si>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</si>
  <si>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</si>
  <si>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</si>
  <si>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</si>
  <si>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</si>
  <si>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</si>
  <si>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</si>
  <si>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</si>
  <si>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</si>
  <si>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</si>
  <si>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</si>
  <si>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</si>
  <si>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</si>
  <si>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</si>
  <si>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</si>
  <si>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</si>
  <si>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</si>
  <si>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</si>
  <si>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</si>
  <si>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</si>
  <si>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</si>
  <si>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</si>
  <si>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</si>
  <si>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</si>
  <si>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</si>
  <si>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</si>
  <si>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</si>
  <si>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</si>
  <si>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</si>
  <si>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</si>
  <si>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</si>
  <si>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</si>
  <si>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</si>
  <si>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</si>
  <si>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</si>
  <si>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</si>
  <si>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</si>
  <si>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</si>
  <si>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</si>
  <si>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</si>
  <si>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</si>
  <si>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</si>
  <si>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</si>
  <si>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</si>
  <si>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</si>
  <si>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</si>
  <si>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</si>
  <si>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</si>
  <si>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</si>
  <si>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</si>
  <si>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</si>
  <si>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</si>
  <si>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</si>
  <si>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</si>
  <si>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</si>
  <si>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</si>
  <si>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</si>
  <si>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</si>
  <si>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</si>
  <si>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</si>
  <si>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</si>
  <si>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</si>
  <si>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</si>
  <si>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</si>
  <si>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</si>
  <si>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</si>
  <si>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</si>
  <si>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</si>
  <si>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</si>
  <si>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</si>
  <si>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</si>
  <si>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</si>
  <si>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</si>
  <si>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</si>
  <si>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</si>
  <si>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</si>
  <si>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</si>
  <si>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</si>
  <si>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</si>
  <si>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</si>
  <si>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</si>
  <si>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</si>
  <si>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</si>
  <si>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</si>
  <si>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</si>
  <si>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</si>
  <si>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</si>
  <si>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</si>
  <si>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</si>
  <si>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</si>
  <si>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</si>
  <si>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</si>
  <si>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</si>
  <si>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</si>
  <si>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</si>
  <si>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</si>
  <si>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</si>
  <si>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</si>
  <si>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</si>
  <si>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</si>
  <si>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</si>
  <si>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</si>
  <si>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</si>
  <si>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</si>
  <si>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</si>
  <si>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</si>
  <si>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</si>
  <si>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</si>
  <si>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</si>
  <si>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</si>
  <si>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</si>
  <si>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</si>
  <si>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</si>
  <si>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</si>
  <si>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</si>
  <si>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</si>
  <si>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</si>
  <si>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</si>
  <si>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</si>
  <si>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</si>
  <si>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</si>
  <si>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</si>
  <si>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</si>
  <si>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</si>
  <si>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</si>
  <si>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</si>
  <si>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</si>
  <si>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</si>
  <si>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</si>
  <si>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</si>
  <si>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</si>
  <si>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</si>
  <si>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</si>
  <si>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</si>
  <si>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</si>
  <si>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</si>
  <si>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</si>
  <si>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</si>
  <si>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</si>
  <si>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</si>
  <si>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</si>
  <si>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</si>
  <si>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</si>
  <si>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</si>
  <si>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</si>
  <si>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</si>
  <si>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</si>
  <si>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</si>
  <si>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</si>
  <si>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</si>
  <si>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</si>
  <si>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</si>
  <si>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</si>
  <si>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</si>
  <si>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</si>
  <si>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</si>
  <si>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</si>
  <si>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</si>
  <si>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</si>
  <si>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</si>
  <si>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</si>
  <si>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</si>
  <si>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</si>
  <si>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</si>
  <si>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</si>
  <si>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</si>
  <si>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</si>
  <si>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</si>
  <si>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</si>
  <si>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</si>
  <si>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</si>
  <si>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</si>
  <si>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</si>
  <si>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</si>
  <si>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</si>
  <si>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</si>
  <si>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</si>
  <si>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</si>
  <si>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</si>
  <si>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</si>
  <si>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</si>
  <si>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</si>
  <si>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</si>
  <si>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</si>
  <si>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</si>
  <si>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</si>
  <si>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</si>
  <si>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</si>
  <si>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</si>
  <si>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</si>
  <si>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</si>
  <si>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</si>
  <si>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</si>
  <si>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</si>
  <si>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</si>
  <si>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</si>
  <si>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</si>
  <si>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</si>
  <si>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</si>
  <si>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</si>
  <si>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</si>
  <si>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</si>
  <si>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</si>
  <si>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</si>
  <si>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</si>
  <si>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</si>
  <si>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</si>
  <si>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</si>
  <si>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</si>
  <si>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</si>
  <si>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</si>
  <si>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</si>
  <si>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</si>
  <si>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</si>
  <si>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</si>
  <si>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</si>
  <si>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</si>
  <si>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</si>
  <si>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</si>
  <si>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</si>
  <si>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</si>
  <si>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</si>
  <si>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</si>
  <si>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</si>
  <si>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</si>
  <si>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</si>
  <si>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</si>
  <si>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</si>
  <si>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</si>
  <si>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</si>
  <si>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</si>
  <si>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</si>
  <si>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</si>
  <si>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</si>
  <si>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</si>
  <si>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</si>
  <si>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</si>
  <si>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</si>
  <si>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</si>
  <si>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</si>
  <si>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</si>
  <si>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</si>
  <si>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</si>
  <si>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</si>
  <si>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</si>
  <si>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</si>
  <si>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</si>
  <si>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</si>
  <si>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</si>
  <si>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</si>
  <si>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</si>
  <si>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</si>
  <si>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</si>
  <si>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</si>
  <si>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</si>
  <si>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</si>
  <si>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</si>
  <si>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</si>
  <si>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</si>
  <si>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</si>
  <si>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</si>
  <si>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</si>
  <si>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</si>
  <si>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</si>
  <si>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</si>
  <si>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</si>
  <si>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</si>
  <si>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</si>
  <si>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</si>
  <si>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</si>
  <si>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</si>
  <si>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</si>
  <si>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</si>
  <si>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</si>
  <si>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</si>
  <si>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</si>
  <si>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</si>
  <si>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</si>
  <si>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</si>
  <si>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</si>
  <si>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</si>
  <si>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</si>
  <si>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</si>
  <si>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</si>
  <si>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</si>
  <si>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</si>
  <si>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</si>
  <si>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</si>
  <si>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</si>
  <si>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</si>
  <si>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</si>
  <si>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</si>
  <si>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</si>
  <si>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</si>
  <si>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</si>
  <si>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</si>
  <si>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</si>
  <si>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</si>
  <si>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</si>
  <si>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</si>
  <si>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</si>
  <si>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</si>
  <si>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</si>
  <si>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</si>
  <si>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</si>
  <si>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</si>
  <si>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</si>
  <si>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</si>
  <si>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</si>
  <si>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</si>
  <si>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</si>
  <si>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</si>
  <si>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</si>
  <si>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</si>
  <si>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</si>
  <si>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</si>
  <si>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</si>
  <si>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</si>
  <si>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</si>
  <si>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</si>
  <si>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</si>
  <si>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</si>
  <si>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</si>
  <si>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</si>
  <si>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</si>
  <si>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</si>
  <si>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</si>
  <si>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</si>
  <si>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</si>
  <si>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</si>
  <si>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</si>
  <si>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</si>
  <si>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</si>
  <si>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</si>
  <si>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</si>
  <si>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</si>
  <si>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</si>
  <si>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</si>
  <si>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</si>
  <si>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</si>
  <si>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</si>
  <si>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</si>
  <si>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</si>
  <si>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</si>
  <si>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</si>
  <si>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</si>
  <si>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</si>
  <si>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</si>
  <si>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</si>
  <si>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</si>
  <si>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</si>
  <si>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</si>
  <si>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</si>
  <si>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</si>
  <si>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</si>
  <si>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</si>
  <si>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</si>
  <si>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</si>
  <si>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</si>
  <si>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</si>
  <si>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</si>
  <si>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</si>
  <si>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</si>
  <si>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</si>
  <si>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</si>
  <si>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</si>
  <si>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</si>
  <si>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</si>
  <si>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</si>
  <si>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</si>
  <si>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</si>
  <si>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</si>
  <si>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</si>
  <si>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</si>
  <si>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</si>
  <si>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</si>
  <si>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</si>
  <si>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</si>
  <si>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</si>
  <si>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</si>
  <si>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</si>
  <si>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</si>
  <si>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</si>
  <si>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</si>
  <si>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</si>
  <si>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</si>
  <si>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</si>
  <si>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</si>
  <si>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</si>
  <si>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</si>
  <si>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</si>
  <si>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</si>
  <si>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</si>
  <si>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</si>
  <si>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</si>
  <si>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</si>
  <si>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</si>
  <si>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</si>
  <si>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</si>
  <si>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</si>
  <si>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</si>
  <si>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</si>
  <si>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</si>
  <si>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</si>
  <si>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</si>
  <si>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</si>
  <si>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</si>
  <si>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</si>
  <si>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</si>
  <si>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</si>
  <si>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</si>
  <si>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</si>
  <si>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</si>
  <si>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</si>
  <si>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</si>
  <si>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</si>
  <si>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</si>
  <si>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</si>
  <si>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</si>
  <si>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</si>
  <si>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</si>
  <si>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</si>
  <si>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</si>
  <si>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</si>
  <si>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</si>
  <si>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</si>
  <si>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</si>
  <si>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</si>
  <si>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</si>
  <si>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</si>
  <si>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</si>
  <si>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</si>
  <si>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</si>
  <si>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</si>
  <si>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</si>
  <si>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</si>
  <si>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</si>
  <si>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</si>
  <si>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</si>
  <si>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</si>
  <si>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</si>
  <si>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</si>
  <si>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</si>
  <si>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</si>
  <si>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</si>
  <si>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</si>
  <si>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</si>
  <si>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</si>
  <si>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</si>
  <si>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</si>
  <si>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</si>
  <si>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</si>
  <si>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</si>
  <si>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</si>
  <si>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</si>
  <si>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</si>
  <si>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</si>
  <si>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</si>
  <si>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</si>
  <si>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</si>
  <si>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</si>
  <si>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</si>
  <si>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</si>
  <si>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</si>
  <si>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</si>
  <si>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</si>
  <si>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</si>
  <si>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</si>
  <si>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</si>
  <si>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</si>
  <si>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</si>
  <si>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</si>
  <si>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</si>
  <si>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</si>
  <si>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</si>
  <si>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</si>
  <si>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</si>
  <si>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</si>
  <si>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</si>
  <si>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</si>
  <si>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</si>
  <si>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</si>
  <si>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</si>
  <si>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</si>
  <si>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</si>
  <si>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</si>
  <si>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</si>
  <si>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</si>
  <si>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</si>
  <si>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</si>
  <si>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</si>
  <si>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</si>
  <si>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</si>
  <si>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</si>
  <si>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</si>
  <si>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</si>
  <si>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</si>
  <si>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</si>
  <si>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</si>
  <si>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</si>
  <si>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</si>
  <si>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</si>
  <si>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</si>
  <si>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</si>
  <si>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</si>
  <si>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</si>
  <si>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</si>
  <si>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</si>
  <si>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</si>
  <si>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</si>
  <si>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</si>
  <si>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</si>
  <si>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</si>
  <si>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</si>
  <si>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</si>
  <si>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</si>
  <si>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</si>
  <si>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</si>
  <si>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</si>
  <si>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</si>
  <si>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</si>
  <si>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</si>
  <si>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</si>
  <si>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</si>
  <si>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</si>
  <si>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</si>
  <si>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</si>
  <si>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</si>
  <si>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</si>
  <si>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</si>
  <si>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</si>
  <si>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</si>
  <si>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</si>
  <si>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</si>
  <si>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</si>
  <si>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</si>
  <si>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</si>
  <si>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</si>
  <si>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</si>
  <si>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</si>
  <si>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</si>
  <si>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</si>
  <si>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</si>
  <si>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</si>
  <si>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</si>
  <si>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</si>
  <si>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</si>
  <si>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</si>
  <si>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</si>
  <si>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</si>
  <si>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</si>
  <si>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</si>
  <si>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</si>
  <si>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</si>
  <si>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</si>
  <si>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</si>
  <si>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</si>
  <si>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</si>
  <si>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</si>
  <si>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</si>
  <si>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</si>
  <si>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</si>
  <si>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</si>
  <si>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</si>
  <si>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</si>
  <si>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</si>
  <si>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</si>
  <si>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</si>
  <si>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</si>
  <si>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</si>
  <si>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</si>
  <si>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</si>
  <si>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</si>
  <si>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</si>
  <si>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</si>
  <si>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</si>
  <si>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</si>
  <si>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</si>
  <si>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</si>
  <si>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</si>
  <si>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</si>
  <si>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</si>
  <si>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</si>
  <si>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</si>
  <si>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</si>
  <si>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</si>
  <si>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</si>
  <si>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</si>
  <si>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</si>
  <si>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</si>
  <si>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</si>
  <si>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</si>
  <si>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</si>
  <si>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</si>
  <si>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</si>
  <si>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</si>
  <si>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</si>
  <si>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</si>
  <si>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</si>
  <si>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</si>
  <si>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</si>
  <si>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</si>
  <si>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</si>
  <si>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</si>
  <si>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</si>
  <si>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</si>
  <si>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</si>
  <si>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</si>
  <si>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</si>
  <si>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</si>
  <si>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</si>
  <si>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</si>
  <si>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</si>
  <si>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</si>
  <si>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</si>
  <si>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</si>
  <si>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</si>
  <si>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</si>
  <si>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</si>
  <si>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</si>
  <si>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</si>
  <si>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</si>
  <si>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</si>
  <si>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</si>
  <si>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</si>
  <si>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</si>
  <si>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</si>
  <si>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</si>
  <si>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</si>
  <si>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</si>
  <si>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</si>
  <si>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</si>
  <si>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</si>
  <si>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</si>
  <si>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</si>
  <si>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</si>
  <si>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</si>
  <si>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</si>
  <si>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</si>
  <si>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</si>
  <si>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</si>
  <si>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</si>
  <si>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</si>
  <si>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</si>
  <si>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</si>
  <si>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</si>
  <si>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</si>
  <si>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</si>
  <si>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</si>
  <si>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</si>
  <si>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</si>
  <si>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</si>
  <si>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</si>
  <si>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</si>
  <si>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</si>
  <si>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</si>
  <si>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</si>
  <si>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</si>
  <si>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</si>
  <si>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</si>
  <si>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</si>
  <si>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</si>
  <si>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</si>
  <si>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</si>
  <si>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</si>
  <si>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</si>
  <si>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</si>
  <si>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</si>
  <si>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</si>
  <si>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</si>
  <si>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</si>
  <si>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</si>
  <si>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</si>
  <si>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</si>
  <si>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</si>
  <si>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</si>
  <si>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</si>
  <si>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</si>
  <si>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</si>
  <si>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</si>
  <si>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</si>
  <si>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</si>
  <si>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</si>
  <si>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</si>
  <si>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</si>
  <si>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</si>
  <si>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</si>
  <si>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</si>
  <si>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</si>
  <si>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</si>
  <si>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</si>
  <si>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</si>
  <si>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</si>
  <si>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</si>
  <si>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</si>
  <si>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</si>
  <si>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</si>
  <si>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</si>
  <si>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</si>
  <si>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</si>
  <si>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</si>
  <si>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</si>
  <si>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</si>
  <si>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</si>
  <si>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</si>
  <si>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</si>
  <si>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</si>
  <si>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</si>
  <si>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</si>
  <si>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</si>
  <si>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</si>
  <si>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</si>
  <si>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</si>
  <si>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</si>
  <si>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</si>
  <si>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</si>
  <si>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</si>
  <si>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</si>
  <si>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</si>
  <si>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</si>
  <si>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</si>
  <si>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</si>
  <si>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</si>
  <si>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</si>
  <si>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</si>
  <si>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</si>
  <si>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</si>
  <si>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</si>
  <si>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</si>
  <si>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</si>
  <si>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</si>
  <si>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</si>
  <si>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</si>
  <si>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</si>
  <si>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</si>
  <si>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</si>
  <si>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</si>
  <si>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</si>
  <si>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</si>
  <si>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</si>
  <si>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</si>
  <si>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</si>
  <si>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</si>
  <si>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</si>
  <si>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</si>
  <si>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</si>
  <si>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</si>
  <si>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</si>
  <si>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</si>
  <si>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</si>
  <si>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</si>
  <si>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</si>
  <si>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</si>
  <si>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</si>
  <si>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</si>
  <si>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</si>
  <si>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</si>
  <si>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</si>
  <si>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</si>
  <si>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</si>
  <si>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</si>
  <si>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</si>
  <si>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</si>
  <si>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</si>
  <si>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</si>
  <si>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</si>
  <si>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</si>
  <si>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</si>
  <si>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</si>
  <si>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</si>
  <si>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</si>
  <si>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</si>
  <si>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</si>
  <si>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</si>
  <si>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</si>
  <si>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</si>
  <si>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</si>
  <si>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</si>
  <si>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</si>
  <si>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</si>
  <si>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</si>
  <si>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</si>
  <si>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</si>
  <si>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</si>
  <si>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</si>
  <si>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</si>
  <si>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</si>
  <si>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</si>
  <si>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</si>
  <si>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</si>
  <si>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</si>
  <si>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</si>
  <si>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</si>
  <si>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</si>
  <si>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</si>
  <si>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</si>
  <si>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</si>
  <si>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</si>
  <si>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</si>
  <si>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</si>
  <si>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</si>
  <si>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</si>
  <si>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</si>
  <si>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</si>
  <si>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</si>
  <si>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</si>
  <si>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</si>
  <si>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</si>
  <si>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</si>
  <si>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</si>
  <si>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</si>
  <si>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</si>
  <si>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</si>
  <si>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</si>
  <si>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</si>
  <si>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</si>
  <si>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</si>
  <si>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</si>
  <si>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</si>
  <si>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</si>
  <si>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</si>
  <si>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</si>
  <si>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</si>
  <si>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</si>
  <si>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</si>
  <si>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</si>
  <si>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</si>
  <si>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</si>
  <si>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</si>
  <si>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</si>
  <si>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</si>
  <si>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</si>
  <si>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</si>
  <si>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</si>
  <si>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</si>
  <si>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</si>
  <si>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</si>
  <si>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</si>
  <si>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</si>
  <si>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</si>
  <si>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</si>
  <si>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</si>
  <si>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</si>
  <si>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</si>
  <si>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</si>
  <si>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</si>
  <si>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</si>
  <si>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</si>
  <si>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</si>
  <si>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</si>
  <si>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</si>
  <si>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</si>
  <si>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</si>
  <si>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</si>
  <si>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</si>
  <si>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</si>
  <si>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</si>
  <si>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</si>
  <si>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</si>
  <si>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</si>
  <si>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</si>
  <si>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</si>
  <si>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</si>
  <si>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</si>
  <si>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</si>
  <si>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</si>
  <si>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</si>
  <si>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</si>
  <si>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</si>
  <si>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</si>
  <si>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</si>
  <si>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</si>
  <si>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</si>
  <si>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</si>
  <si>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</si>
  <si>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</si>
  <si>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</si>
  <si>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</si>
  <si>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</si>
  <si>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</si>
  <si>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</si>
  <si>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</si>
  <si>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</si>
  <si>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</si>
  <si>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</si>
  <si>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</si>
  <si>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</si>
  <si>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</si>
  <si>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</si>
  <si>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</si>
  <si>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</si>
  <si>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</si>
  <si>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</si>
  <si>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</si>
  <si>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</si>
  <si>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</si>
  <si>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</si>
  <si>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</si>
  <si>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</si>
  <si>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</si>
  <si>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</si>
  <si>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</si>
  <si>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</si>
  <si>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</si>
  <si>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</si>
  <si>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</si>
  <si>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</si>
  <si>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</si>
  <si>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</si>
  <si>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</si>
  <si>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</si>
  <si>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</si>
  <si>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</si>
  <si>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</si>
  <si>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</si>
  <si>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</si>
  <si>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</si>
  <si>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</si>
  <si>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</si>
  <si>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</si>
  <si>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</si>
  <si>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</si>
  <si>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</si>
  <si>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</si>
  <si>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</si>
  <si>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</si>
  <si>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</si>
  <si>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</si>
  <si>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</si>
  <si>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</si>
  <si>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</si>
  <si>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</si>
  <si>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</si>
  <si>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</si>
  <si>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</si>
  <si>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</si>
  <si>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</si>
  <si>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</si>
  <si>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</si>
  <si>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</si>
  <si>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</si>
  <si>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</si>
  <si>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</si>
  <si>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</si>
  <si>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</si>
  <si>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</si>
  <si>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</si>
  <si>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</si>
  <si>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</si>
  <si>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</si>
  <si>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</si>
  <si>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</si>
  <si>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</si>
  <si>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</si>
  <si>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</si>
  <si>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</si>
  <si>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</si>
  <si>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</si>
  <si>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</si>
  <si>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</si>
  <si>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</si>
  <si>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</si>
  <si>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</si>
  <si>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</si>
  <si>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</si>
  <si>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</si>
  <si>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</si>
  <si>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</si>
  <si>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</si>
  <si>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</si>
  <si>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</si>
  <si>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</si>
  <si>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</si>
  <si>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</si>
  <si>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</si>
  <si>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</si>
  <si>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</si>
  <si>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</si>
  <si>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</si>
  <si>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</si>
  <si>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</si>
  <si>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</si>
  <si>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</si>
  <si>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</si>
  <si>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</si>
  <si>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</si>
  <si>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</si>
  <si>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</si>
  <si>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</si>
  <si>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</si>
  <si>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</si>
  <si>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</si>
  <si>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</si>
  <si>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</si>
  <si>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</si>
  <si>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</si>
  <si>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</si>
  <si>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</si>
  <si>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</si>
  <si>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</si>
  <si>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</si>
  <si>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</si>
  <si>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</si>
  <si>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</si>
  <si>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</si>
  <si>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</si>
  <si>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</si>
  <si>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</si>
  <si>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</si>
  <si>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</si>
  <si>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</si>
  <si>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</si>
  <si>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</si>
  <si>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</si>
  <si>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</si>
  <si>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</si>
  <si>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</si>
  <si>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</si>
  <si>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</si>
  <si>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</si>
  <si>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</si>
  <si>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</si>
  <si>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</si>
  <si>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</si>
  <si>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</si>
  <si>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</si>
  <si>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</si>
  <si>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</si>
  <si>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</si>
  <si>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</si>
  <si>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</si>
  <si>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</si>
  <si>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</si>
  <si>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</si>
  <si>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</si>
  <si>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</si>
  <si>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</si>
  <si>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</si>
  <si>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</si>
  <si>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</si>
  <si>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</si>
  <si>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</si>
  <si>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</si>
  <si>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</si>
  <si>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</si>
  <si>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</si>
  <si>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</si>
  <si>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</si>
  <si>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</si>
  <si>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</si>
  <si>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</si>
  <si>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</si>
  <si>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</si>
  <si>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</si>
  <si>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</si>
  <si>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</si>
  <si>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</si>
  <si>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</si>
  <si>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</si>
  <si>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</si>
  <si>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</si>
  <si>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</si>
  <si>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</si>
  <si>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</si>
  <si>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</si>
  <si>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</si>
  <si>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</si>
  <si>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</si>
  <si>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</si>
  <si>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</si>
  <si>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</si>
  <si>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</si>
  <si>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</si>
  <si>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</si>
  <si>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</si>
  <si>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</si>
  <si>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</si>
  <si>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</si>
  <si>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</si>
  <si>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</si>
  <si>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</si>
  <si>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</si>
  <si>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</si>
  <si>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</si>
  <si>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</si>
  <si>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</si>
  <si>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</si>
  <si>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</si>
  <si>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</si>
  <si>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</si>
  <si>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</si>
  <si>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</si>
  <si>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</si>
  <si>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</si>
  <si>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</si>
  <si>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</si>
  <si>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</si>
  <si>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</si>
  <si>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</si>
  <si>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</si>
  <si>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</si>
  <si>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</si>
  <si>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</si>
  <si>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</si>
  <si>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</si>
  <si>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</si>
  <si>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</si>
  <si>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</si>
  <si>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</si>
  <si>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</si>
  <si>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</si>
  <si>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</si>
  <si>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</si>
  <si>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</si>
  <si>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</si>
  <si>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</si>
  <si>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</si>
  <si>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</si>
  <si>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</si>
  <si>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</si>
  <si>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</si>
  <si>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</si>
  <si>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</si>
  <si>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</si>
  <si>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</si>
  <si>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</si>
  <si>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</si>
  <si>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</si>
  <si>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</si>
  <si>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</si>
  <si>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</si>
  <si>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</si>
  <si>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</si>
  <si>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</si>
  <si>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</si>
  <si>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</si>
  <si>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</si>
  <si>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</si>
  <si>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</si>
  <si>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</si>
  <si>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</si>
  <si>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</si>
  <si>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</si>
  <si>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</si>
  <si>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</si>
  <si>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</si>
  <si>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</si>
  <si>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</si>
  <si>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</si>
  <si>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</si>
  <si>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</si>
  <si>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</si>
  <si>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</si>
  <si>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</si>
  <si>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</si>
  <si>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</si>
  <si>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</si>
  <si>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</si>
  <si>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</si>
  <si>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</si>
  <si>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</si>
  <si>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</si>
  <si>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</si>
  <si>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</si>
  <si>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</si>
  <si>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</si>
  <si>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</si>
  <si>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</si>
  <si>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</si>
  <si>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</si>
  <si>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</si>
  <si>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</si>
  <si>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</si>
  <si>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</si>
  <si>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</si>
  <si>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</si>
  <si>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</si>
  <si>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</si>
  <si>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</si>
  <si>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</si>
  <si>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</si>
  <si>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</si>
  <si>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</si>
  <si>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</si>
  <si>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</si>
  <si>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</si>
  <si>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</si>
  <si>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</si>
  <si>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</si>
  <si>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</si>
  <si>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</si>
  <si>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</si>
  <si>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</si>
  <si>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</si>
  <si>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</si>
  <si>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</si>
  <si>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</si>
  <si>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</si>
  <si>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</si>
  <si>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</si>
  <si>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</si>
  <si>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</si>
  <si>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</si>
  <si>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</si>
  <si>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</si>
  <si>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</si>
  <si>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</si>
  <si>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</si>
  <si>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</si>
  <si>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</si>
  <si>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</si>
  <si>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</si>
  <si>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</si>
  <si>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</si>
  <si>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</si>
  <si>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</si>
  <si>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</si>
  <si>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</si>
  <si>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</si>
  <si>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</si>
  <si>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</si>
  <si>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</si>
  <si>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</si>
  <si>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</si>
  <si>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</si>
  <si>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</si>
  <si>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</si>
  <si>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</si>
  <si>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</si>
  <si>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</si>
  <si>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</si>
  <si>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</si>
  <si>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</si>
  <si>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</si>
  <si>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</si>
  <si>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</si>
  <si>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</si>
  <si>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</si>
  <si>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</si>
  <si>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</si>
  <si>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</si>
  <si>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</si>
  <si>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</si>
  <si>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</si>
  <si>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</si>
  <si>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</si>
  <si>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</si>
  <si>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</si>
  <si>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</si>
  <si>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</si>
  <si>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</si>
  <si>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</si>
  <si>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</si>
  <si>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</si>
  <si>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</si>
  <si>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</si>
  <si>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</si>
  <si>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</si>
  <si>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</si>
  <si>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</si>
  <si>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</si>
  <si>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</si>
  <si>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</si>
  <si>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</si>
  <si>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</si>
  <si>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</si>
  <si>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</si>
  <si>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</si>
  <si>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</si>
  <si>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</si>
  <si>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</si>
  <si>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</si>
  <si>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</si>
  <si>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</si>
  <si>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</si>
  <si>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</si>
  <si>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</si>
  <si>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</si>
  <si>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</si>
  <si>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</si>
  <si>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</si>
  <si>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</si>
  <si>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</si>
  <si>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</si>
  <si>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</si>
  <si>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</si>
  <si>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</si>
  <si>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</si>
  <si>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</si>
  <si>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</si>
  <si>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</si>
  <si>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</si>
  <si>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</si>
  <si>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</si>
  <si>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</si>
  <si>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</si>
  <si>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</si>
  <si>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</si>
  <si>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</si>
  <si>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</si>
  <si>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</si>
  <si>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</si>
  <si>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</si>
  <si>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</si>
  <si>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</si>
  <si>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</si>
  <si>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</si>
  <si>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</si>
  <si>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</si>
  <si>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</si>
  <si>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</si>
  <si>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</si>
  <si>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</si>
  <si>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</si>
  <si>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</si>
  <si>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</si>
  <si>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</si>
  <si>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</si>
  <si>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</si>
  <si>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</si>
  <si>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</si>
  <si>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</si>
  <si>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</si>
  <si>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</si>
  <si>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</si>
  <si>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</si>
  <si>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</si>
  <si>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</si>
  <si>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</si>
  <si>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</si>
  <si>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</si>
  <si>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</si>
  <si>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</si>
  <si>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</si>
  <si>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</si>
  <si>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</si>
  <si>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</si>
  <si>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</si>
  <si>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</si>
  <si>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</si>
  <si>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</si>
  <si>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</si>
  <si>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</si>
  <si>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</si>
  <si>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</si>
  <si>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</si>
  <si>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</si>
  <si>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</si>
  <si>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</si>
  <si>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</si>
  <si>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</si>
  <si>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</si>
  <si>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</si>
  <si>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</si>
  <si>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</si>
  <si>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</si>
  <si>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</si>
  <si>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</si>
  <si>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</si>
  <si>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</si>
  <si>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</si>
  <si>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</si>
  <si>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</si>
  <si>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</si>
  <si>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</si>
  <si>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</si>
  <si>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</si>
  <si>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</si>
  <si>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</si>
  <si>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</si>
  <si>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</si>
  <si>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</si>
  <si>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</si>
  <si>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</si>
  <si>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</si>
  <si>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</si>
  <si>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</si>
  <si>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</si>
  <si>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</si>
  <si>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</si>
  <si>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</si>
  <si>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</si>
  <si>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</si>
  <si>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</si>
  <si>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</si>
  <si>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</si>
  <si>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</si>
  <si>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</si>
  <si>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</si>
  <si>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</si>
  <si>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</si>
  <si>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</si>
  <si>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</si>
  <si>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</si>
  <si>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</si>
  <si>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</si>
  <si>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</si>
  <si>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</si>
  <si>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</si>
  <si>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</si>
  <si>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</si>
  <si>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</si>
  <si>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</si>
  <si>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</si>
  <si>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</si>
  <si>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</si>
  <si>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</si>
  <si>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</si>
  <si>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</si>
  <si>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</si>
  <si>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</si>
  <si>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</si>
  <si>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</si>
  <si>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</si>
  <si>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</si>
  <si>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</si>
  <si>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</si>
  <si>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</si>
  <si>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</si>
  <si>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</si>
  <si>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</si>
  <si>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</si>
  <si>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</si>
  <si>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</si>
  <si>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</si>
  <si>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</si>
  <si>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</si>
  <si>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</si>
  <si>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</si>
  <si>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</si>
  <si>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</si>
  <si>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</si>
  <si>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</si>
  <si>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</si>
  <si>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</si>
  <si>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</si>
  <si>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</si>
  <si>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</si>
  <si>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</si>
  <si>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</si>
  <si>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</si>
  <si>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</si>
  <si>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</si>
  <si>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</si>
  <si>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</si>
  <si>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</si>
  <si>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</si>
  <si>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</si>
  <si>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</si>
  <si>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</si>
  <si>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</si>
  <si>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</si>
  <si>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</si>
  <si>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</si>
  <si>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</si>
  <si>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</si>
  <si>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</si>
  <si>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</si>
  <si>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</si>
  <si>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</si>
  <si>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</si>
  <si>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</si>
  <si>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</si>
  <si>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</si>
  <si>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</si>
  <si>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</si>
  <si>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</si>
  <si>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</si>
  <si>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</si>
  <si>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</si>
  <si>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</si>
  <si>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</si>
  <si>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</si>
  <si>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</si>
  <si>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</si>
  <si>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</si>
  <si>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</si>
  <si>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</si>
  <si>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</si>
  <si>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</si>
  <si>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</si>
  <si>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</si>
  <si>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</si>
  <si>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</si>
  <si>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</si>
  <si>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</si>
  <si>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</si>
  <si>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</si>
  <si>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</si>
  <si>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</si>
  <si>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</si>
  <si>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</si>
  <si>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</si>
  <si>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</si>
  <si>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</si>
  <si>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</si>
  <si>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</si>
  <si>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</si>
  <si>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</si>
  <si>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</si>
  <si>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</si>
  <si>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</si>
  <si>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</si>
  <si>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</si>
  <si>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</si>
  <si>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</si>
  <si>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</si>
  <si>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</si>
  <si>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</si>
  <si>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</si>
  <si>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</si>
  <si>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</si>
  <si>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</si>
  <si>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</si>
  <si>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</si>
  <si>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</si>
  <si>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</si>
  <si>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</si>
  <si>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</si>
  <si>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</si>
  <si>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</si>
  <si>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</si>
  <si>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</si>
  <si>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</si>
  <si>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</si>
  <si>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</si>
  <si>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</si>
  <si>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</si>
  <si>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</si>
  <si>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</si>
  <si>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</si>
  <si>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</si>
  <si>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</si>
  <si>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</si>
  <si>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</si>
  <si>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</si>
  <si>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</si>
  <si>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</si>
  <si>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</si>
  <si>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</si>
  <si>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</si>
  <si>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</si>
  <si>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</si>
  <si>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</si>
  <si>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</si>
  <si>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</si>
  <si>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</si>
  <si>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</si>
  <si>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</si>
  <si>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</si>
  <si>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</si>
  <si>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</si>
  <si>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</si>
  <si>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</si>
  <si>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</si>
  <si>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</si>
  <si>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</si>
  <si>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</si>
  <si>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</si>
  <si>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</si>
  <si>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</si>
  <si>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</si>
  <si>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</si>
  <si>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</si>
  <si>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</si>
  <si>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</si>
  <si>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</si>
  <si>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</si>
  <si>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</si>
  <si>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</si>
  <si>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</si>
  <si>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</si>
  <si>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</si>
  <si>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</si>
  <si>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</si>
  <si>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</si>
  <si>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</si>
  <si>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</si>
  <si>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</si>
  <si>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</si>
  <si>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</si>
  <si>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</si>
  <si>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</si>
  <si>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</si>
  <si>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</si>
  <si>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</si>
  <si>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</si>
  <si>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</si>
  <si>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</si>
  <si>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</si>
  <si>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</si>
  <si>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</si>
  <si>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</si>
  <si>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</si>
  <si>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</si>
  <si>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</si>
  <si>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</si>
  <si>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</si>
  <si>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</si>
  <si>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</si>
  <si>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</si>
  <si>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</si>
  <si>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</si>
  <si>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</si>
  <si>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</si>
  <si>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</si>
  <si>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</si>
  <si>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</si>
  <si>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</si>
  <si>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</si>
  <si>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</si>
  <si>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</si>
  <si>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</si>
  <si>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</si>
  <si>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</si>
  <si>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</si>
  <si>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</si>
  <si>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</si>
  <si>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</si>
  <si>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</si>
  <si>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</si>
  <si>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</si>
  <si>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</si>
  <si>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</si>
  <si>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</si>
  <si>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</si>
  <si>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</si>
  <si>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</si>
  <si>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</si>
  <si>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</si>
  <si>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</si>
  <si>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</si>
  <si>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</si>
  <si>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</si>
  <si>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</si>
  <si>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</si>
  <si>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</si>
  <si>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</si>
  <si>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</si>
  <si>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</si>
  <si>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</si>
  <si>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</si>
  <si>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</si>
  <si>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</si>
  <si>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</si>
  <si>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</si>
  <si>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</si>
  <si>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</si>
  <si>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</si>
  <si>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</si>
  <si>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</si>
  <si>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</si>
  <si>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</si>
  <si>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</si>
  <si>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</si>
  <si>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</si>
  <si>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</si>
  <si>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</si>
  <si>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</si>
  <si>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</si>
  <si>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</si>
  <si>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</si>
  <si>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</si>
  <si>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</si>
  <si>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</si>
  <si>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</si>
  <si>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</si>
  <si>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</si>
  <si>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</si>
  <si>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</si>
  <si>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</si>
  <si>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</si>
  <si>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</si>
  <si>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</si>
  <si>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</si>
  <si>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</si>
  <si>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</si>
  <si>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</si>
  <si>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</si>
  <si>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</si>
  <si>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</si>
  <si>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</si>
  <si>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</si>
  <si>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</si>
  <si>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</si>
  <si>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</si>
  <si>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</si>
  <si>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</si>
  <si>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</si>
  <si>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</si>
  <si>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</si>
  <si>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</si>
  <si>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</si>
  <si>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</si>
  <si>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</si>
  <si>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</si>
  <si>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</si>
  <si>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</si>
  <si>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</si>
  <si>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</si>
  <si>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</si>
  <si>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</si>
  <si>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</si>
  <si>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</si>
  <si>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</si>
  <si>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</si>
  <si>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</si>
  <si>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</si>
  <si>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</si>
  <si>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</si>
  <si>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</si>
  <si>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</si>
  <si>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</si>
  <si>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</si>
  <si>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</si>
  <si>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</si>
  <si>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</si>
  <si>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</si>
  <si>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</si>
  <si>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</si>
  <si>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</si>
  <si>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</si>
  <si>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</si>
  <si>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</si>
  <si>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</si>
  <si>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</si>
  <si>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</si>
  <si>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</si>
  <si>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</si>
  <si>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</si>
  <si>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</si>
  <si>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</si>
  <si>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</si>
  <si>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</si>
  <si>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</si>
  <si>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</si>
  <si>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</si>
  <si>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</si>
  <si>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</si>
  <si>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</si>
  <si>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</si>
  <si>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</si>
  <si>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</si>
  <si>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</si>
  <si>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</si>
  <si>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</si>
  <si>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</si>
  <si>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</si>
  <si>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</si>
  <si>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</si>
  <si>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</si>
  <si>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</si>
  <si>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</si>
  <si>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</si>
  <si>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</si>
  <si>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</si>
  <si>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</si>
  <si>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</si>
  <si>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</si>
  <si>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</si>
  <si>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</si>
  <si>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</si>
  <si>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</si>
  <si>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</si>
  <si>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</si>
  <si>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</si>
  <si>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</si>
  <si>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</si>
  <si>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</si>
  <si>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</si>
  <si>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</si>
  <si>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</si>
  <si>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</si>
  <si>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</si>
  <si>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</si>
  <si>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</si>
  <si>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</si>
  <si>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</si>
  <si>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</si>
  <si>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</si>
  <si>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</si>
  <si>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</si>
  <si>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</si>
  <si>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</si>
  <si>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</si>
  <si>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</si>
  <si>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</si>
  <si>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</si>
  <si>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</si>
  <si>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</si>
  <si>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</si>
  <si>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</si>
  <si>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</si>
  <si>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</si>
  <si>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</si>
  <si>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</si>
  <si>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</si>
  <si>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</si>
  <si>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</si>
  <si>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</si>
  <si>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</si>
  <si>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</si>
  <si>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</si>
  <si>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</si>
  <si>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</si>
  <si>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</si>
  <si>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</si>
  <si>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</si>
  <si>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</si>
  <si>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</si>
  <si>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</si>
  <si>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</si>
  <si>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</si>
  <si>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</si>
  <si>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</si>
  <si>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</si>
  <si>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</si>
  <si>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</si>
  <si>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</si>
  <si>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</si>
  <si>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</si>
  <si>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</si>
  <si>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</si>
  <si>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</si>
  <si>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</si>
  <si>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</si>
  <si>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</si>
  <si>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</si>
  <si>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</si>
  <si>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</si>
  <si>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</si>
  <si>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</si>
  <si>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</si>
  <si>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</si>
  <si>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</si>
  <si>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</si>
  <si>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</si>
  <si>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</si>
  <si>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</si>
  <si>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</si>
  <si>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</si>
  <si>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</si>
  <si>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</si>
  <si>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</si>
  <si>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</si>
  <si>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</si>
  <si>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</si>
  <si>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</si>
  <si>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</si>
  <si>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</si>
  <si>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</si>
  <si>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</si>
  <si>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</si>
  <si>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</si>
  <si>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</si>
  <si>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</si>
  <si>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</si>
  <si>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</si>
  <si>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</si>
  <si>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</si>
  <si>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</si>
  <si>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</si>
  <si>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</si>
  <si>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</si>
  <si>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</si>
  <si>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</si>
  <si>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</si>
  <si>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</si>
  <si>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</si>
  <si>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</si>
  <si>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</si>
  <si>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</si>
  <si>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</si>
  <si>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</si>
  <si>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</si>
  <si>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</si>
  <si>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</si>
  <si>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</si>
  <si>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</si>
  <si>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</si>
  <si>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</si>
  <si>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</si>
  <si>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</si>
  <si>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</si>
  <si>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</si>
  <si>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</si>
  <si>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</si>
  <si>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</si>
  <si>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</si>
  <si>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</si>
  <si>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</si>
  <si>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</si>
  <si>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</si>
  <si>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</si>
  <si>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</si>
  <si>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</si>
  <si>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</si>
  <si>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</si>
  <si>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</si>
  <si>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</si>
  <si>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</si>
  <si>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</si>
  <si>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</si>
  <si>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</si>
  <si>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</si>
  <si>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</si>
  <si>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</si>
  <si>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</si>
  <si>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</si>
  <si>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</si>
  <si>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</si>
  <si>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</si>
  <si>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</si>
  <si>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</si>
  <si>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</si>
  <si>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</si>
  <si>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</si>
  <si>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</si>
  <si>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</si>
  <si>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</si>
  <si>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</si>
  <si>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</si>
  <si>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</si>
  <si>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</si>
  <si>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</si>
  <si>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</si>
  <si>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</si>
  <si>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</si>
  <si>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</si>
  <si>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</si>
  <si>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</si>
  <si>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</si>
  <si>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</si>
  <si>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</si>
  <si>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</si>
  <si>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</si>
  <si>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</si>
  <si>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</si>
  <si>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</si>
  <si>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</si>
  <si>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</si>
  <si>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</si>
  <si>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</si>
  <si>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</si>
  <si>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</si>
  <si>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</si>
  <si>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</si>
  <si>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</si>
  <si>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</si>
  <si>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</si>
  <si>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</si>
  <si>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</si>
  <si>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</si>
  <si>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</si>
  <si>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</si>
  <si>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</si>
  <si>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</si>
  <si>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</si>
  <si>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</si>
  <si>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</si>
  <si>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</si>
  <si>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</si>
  <si>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</si>
  <si>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</si>
  <si>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</si>
  <si>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</si>
  <si>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</si>
  <si>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</si>
  <si>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</si>
  <si>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</si>
  <si>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</si>
  <si>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</si>
  <si>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</si>
  <si>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</si>
  <si>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</si>
  <si>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</si>
  <si>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</si>
  <si>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</si>
  <si>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</si>
  <si>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</si>
  <si>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</si>
  <si>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</si>
  <si>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</si>
  <si>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</si>
  <si>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</si>
  <si>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</si>
  <si>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</si>
  <si>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</si>
  <si>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</si>
  <si>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</si>
  <si>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</si>
  <si>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</si>
  <si>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</si>
  <si>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</si>
  <si>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</si>
  <si>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</si>
  <si>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</si>
  <si>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</si>
  <si>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</si>
  <si>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</si>
  <si>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</si>
  <si>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</si>
  <si>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</si>
  <si>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</si>
  <si>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</si>
  <si>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</si>
  <si>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</si>
  <si>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</si>
  <si>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</si>
  <si>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</si>
  <si>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</si>
  <si>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</si>
  <si>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</si>
  <si>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</si>
  <si>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</si>
  <si>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</si>
  <si>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</si>
  <si>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</si>
  <si>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</si>
  <si>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</si>
  <si>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</si>
  <si>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</si>
  <si>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</si>
  <si>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</si>
  <si>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</si>
  <si>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</si>
  <si>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</si>
  <si>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</si>
  <si>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</si>
  <si>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</si>
  <si>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</si>
  <si>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</si>
  <si>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</si>
  <si>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</si>
  <si>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</si>
  <si>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</si>
  <si>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</si>
  <si>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</si>
  <si>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</si>
  <si>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</si>
  <si>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</si>
  <si>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</si>
  <si>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</si>
  <si>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</si>
  <si>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</si>
  <si>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</si>
  <si>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</si>
  <si>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</si>
  <si>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</si>
  <si>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</si>
  <si>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</si>
  <si>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</si>
  <si>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</si>
  <si>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</si>
  <si>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</si>
  <si>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</si>
  <si>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</si>
  <si>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</si>
  <si>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</si>
  <si>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</si>
  <si>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</si>
  <si>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</si>
  <si>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</si>
  <si>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</si>
  <si>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</si>
  <si>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</si>
  <si>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</si>
  <si>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</si>
  <si>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</si>
  <si>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</si>
  <si>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</si>
  <si>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</si>
  <si>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</si>
  <si>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</si>
  <si>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</si>
  <si>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</si>
  <si>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</si>
  <si>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</si>
  <si>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</si>
  <si>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</si>
  <si>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</si>
  <si>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</si>
  <si>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</si>
  <si>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</si>
  <si>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</si>
  <si>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</si>
  <si>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</si>
  <si>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</si>
  <si>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</si>
  <si>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</si>
  <si>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</si>
  <si>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</si>
  <si>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</si>
  <si>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</si>
  <si>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</si>
  <si>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</si>
  <si>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</si>
  <si>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</si>
  <si>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</si>
  <si>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</si>
  <si>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</si>
  <si>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</si>
  <si>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</si>
  <si>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</si>
  <si>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</si>
  <si>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</si>
  <si>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</si>
  <si>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</si>
  <si>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</si>
  <si>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</si>
  <si>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</si>
  <si>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</si>
  <si>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</si>
  <si>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</si>
  <si>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</si>
  <si>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</si>
  <si>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</si>
  <si>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</si>
  <si>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</si>
  <si>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</si>
  <si>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</si>
  <si>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</si>
  <si>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</si>
  <si>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</si>
  <si>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</si>
  <si>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</si>
  <si>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</si>
  <si>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</si>
  <si>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</si>
  <si>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</si>
  <si>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</si>
  <si>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</si>
  <si>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</si>
  <si>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</si>
  <si>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</si>
  <si>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</si>
  <si>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</si>
  <si>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</si>
  <si>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</si>
  <si>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</si>
  <si>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</si>
  <si>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</si>
  <si>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</si>
  <si>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</si>
  <si>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</si>
  <si>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</si>
  <si>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</si>
  <si>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</si>
  <si>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</si>
  <si>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</si>
  <si>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</si>
  <si>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</si>
  <si>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</si>
  <si>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</si>
  <si>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</si>
  <si>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</si>
  <si>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</si>
  <si>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</si>
  <si>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</si>
  <si>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</si>
  <si>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</si>
  <si>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</si>
  <si>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</si>
  <si>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</si>
  <si>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</si>
  <si>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</si>
  <si>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</si>
  <si>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</si>
  <si>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</si>
  <si>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</si>
  <si>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</si>
  <si>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</si>
  <si>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</si>
  <si>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</si>
  <si>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</si>
  <si>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</si>
  <si>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</si>
  <si>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</si>
  <si>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</si>
  <si>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</si>
  <si>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</si>
  <si>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</si>
  <si>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</si>
  <si>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</si>
  <si>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</si>
  <si>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</si>
  <si>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</si>
  <si>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</si>
  <si>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</si>
  <si>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</si>
  <si>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</si>
  <si>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</si>
  <si>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</si>
  <si>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</si>
  <si>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</si>
  <si>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</si>
  <si>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</si>
  <si>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</si>
  <si>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</si>
  <si>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</si>
  <si>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</si>
  <si>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</si>
  <si>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</si>
  <si>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</si>
  <si>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</si>
  <si>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</si>
  <si>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</si>
  <si>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</si>
  <si>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</si>
  <si>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</si>
  <si>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</si>
  <si>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</si>
  <si>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</si>
  <si>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</si>
  <si>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</si>
  <si>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</si>
  <si>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</si>
  <si>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</si>
  <si>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</si>
  <si>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</si>
  <si>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</si>
  <si>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</si>
  <si>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</si>
  <si>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</si>
  <si>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</si>
  <si>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</si>
  <si>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</si>
  <si>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</si>
  <si>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</si>
  <si>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</si>
  <si>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</si>
  <si>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</si>
  <si>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</si>
  <si>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</si>
  <si>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</si>
  <si>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</si>
  <si>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</si>
  <si>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</si>
  <si>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</si>
  <si>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</si>
  <si>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</si>
  <si>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</si>
  <si>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</si>
  <si>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</si>
  <si>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</si>
  <si>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</si>
  <si>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</si>
  <si>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</si>
  <si>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</si>
  <si>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</si>
  <si>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</si>
  <si>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</si>
  <si>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</si>
  <si>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</si>
  <si>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</si>
  <si>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</si>
  <si>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</si>
  <si>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</si>
  <si>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</si>
  <si>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</si>
  <si>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</si>
  <si>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</si>
  <si>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</si>
  <si>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</si>
  <si>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</si>
  <si>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</si>
  <si>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</si>
  <si>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</si>
  <si>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</si>
  <si>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</si>
  <si>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</si>
  <si>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</si>
  <si>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</si>
  <si>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</si>
  <si>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</si>
  <si>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</si>
  <si>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</si>
  <si>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</si>
  <si>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</si>
  <si>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</si>
  <si>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</si>
  <si>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</si>
  <si>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</si>
  <si>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2021-27-27001692020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</si>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</sst>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2720</v>
      </c>
      <c r="D15" s="35"/>
      <c r="E15" s="35"/>
      <c r="F15" s="5"/>
      <c r="G15" s="32" t="s">
        <v>1168</v>
      </c>
      <c r="H15" s="103" t="s">
        <v>628</v>
      </c>
      <c r="I15" s="32" t="s">
        <v>2624</v>
      </c>
      <c r="J15" s="108" t="s">
        <v>2626</v>
      </c>
      <c r="L15" s="202" t="s">
        <v>8</v>
      </c>
      <c r="M15" s="202"/>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179"/>
      <c r="I20" s="140" t="s">
        <v>628</v>
      </c>
      <c r="J20" s="141" t="s">
        <v>645</v>
      </c>
      <c r="K20" s="142">
        <v>572786250</v>
      </c>
      <c r="L20" s="143"/>
      <c r="M20" s="143">
        <v>44561</v>
      </c>
      <c r="N20" s="126">
        <f>+(M20-L20)/30</f>
        <v>1485.3666666666666</v>
      </c>
      <c r="O20" s="129"/>
      <c r="U20" s="125"/>
      <c r="V20" s="105">
        <f ca="1">NOW()</f>
        <v>44194.773473148147</v>
      </c>
      <c r="W20" s="105">
        <f ca="1">NOW()</f>
        <v>44194.773473148147</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ASOCIACIÓN INTERDISCIPLINARIA DE PROFESIONALES</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8">
        <v>41263</v>
      </c>
      <c r="F48" s="168">
        <v>42004</v>
      </c>
      <c r="G48" s="151">
        <f>IF(AND(E48&lt;&gt;"",F48&lt;&gt;""),((F48-E48)/30),"")</f>
        <v>24.7</v>
      </c>
      <c r="H48" s="114" t="s">
        <v>2709</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2676</v>
      </c>
      <c r="C49" s="116" t="s">
        <v>31</v>
      </c>
      <c r="D49" s="113" t="s">
        <v>2678</v>
      </c>
      <c r="E49" s="168">
        <v>41263</v>
      </c>
      <c r="F49" s="168">
        <v>42004</v>
      </c>
      <c r="G49" s="151">
        <f t="shared" ref="G49:G50" si="2">IF(AND(E49&lt;&gt;"",F49&lt;&gt;""),((F49-E49)/30),"")</f>
        <v>24.7</v>
      </c>
      <c r="H49" s="169" t="s">
        <v>2708</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2676</v>
      </c>
      <c r="C50" s="116" t="s">
        <v>31</v>
      </c>
      <c r="D50" s="113" t="s">
        <v>2679</v>
      </c>
      <c r="E50" s="168">
        <v>40924</v>
      </c>
      <c r="F50" s="168">
        <v>41152</v>
      </c>
      <c r="G50" s="151">
        <f t="shared" si="2"/>
        <v>7.6</v>
      </c>
      <c r="H50" s="114" t="s">
        <v>2708</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2676</v>
      </c>
      <c r="C51" s="116" t="s">
        <v>31</v>
      </c>
      <c r="D51" s="113" t="s">
        <v>2680</v>
      </c>
      <c r="E51" s="168">
        <v>41150</v>
      </c>
      <c r="F51" s="168">
        <v>41273</v>
      </c>
      <c r="G51" s="151">
        <f t="shared" ref="G51:G107" si="4">IF(AND(E51&lt;&gt;"",F51&lt;&gt;""),((F51-E51)/30),"")</f>
        <v>4.0999999999999996</v>
      </c>
      <c r="H51" s="114" t="s">
        <v>2708</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2676</v>
      </c>
      <c r="C52" s="116" t="s">
        <v>31</v>
      </c>
      <c r="D52" s="113" t="s">
        <v>2681</v>
      </c>
      <c r="E52" s="113" t="s">
        <v>2682</v>
      </c>
      <c r="F52" s="113" t="s">
        <v>2683</v>
      </c>
      <c r="G52" s="151">
        <f t="shared" si="4"/>
        <v>11.066666666666666</v>
      </c>
      <c r="H52" s="114" t="s">
        <v>2708</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2676</v>
      </c>
      <c r="C53" s="116" t="s">
        <v>31</v>
      </c>
      <c r="D53" s="113" t="s">
        <v>2684</v>
      </c>
      <c r="E53" s="113" t="s">
        <v>2685</v>
      </c>
      <c r="F53" s="113" t="s">
        <v>2686</v>
      </c>
      <c r="G53" s="151">
        <f t="shared" si="4"/>
        <v>12.033333333333333</v>
      </c>
      <c r="H53" s="114" t="s">
        <v>2708</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2676</v>
      </c>
      <c r="C54" s="116" t="s">
        <v>31</v>
      </c>
      <c r="D54" s="113" t="s">
        <v>2687</v>
      </c>
      <c r="E54" s="113" t="s">
        <v>2688</v>
      </c>
      <c r="F54" s="113" t="s">
        <v>2689</v>
      </c>
      <c r="G54" s="151">
        <f t="shared" si="4"/>
        <v>11.533333333333333</v>
      </c>
      <c r="H54" s="114" t="s">
        <v>2708</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2676</v>
      </c>
      <c r="C55" s="116" t="s">
        <v>31</v>
      </c>
      <c r="D55" s="113" t="s">
        <v>2690</v>
      </c>
      <c r="E55" s="113" t="s">
        <v>2691</v>
      </c>
      <c r="F55" s="113" t="s">
        <v>2692</v>
      </c>
      <c r="G55" s="151">
        <f t="shared" si="4"/>
        <v>12.2</v>
      </c>
      <c r="H55" s="114" t="s">
        <v>2708</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2676</v>
      </c>
      <c r="C56" s="116" t="s">
        <v>31</v>
      </c>
      <c r="D56" s="113" t="s">
        <v>2693</v>
      </c>
      <c r="E56" s="113" t="s">
        <v>2694</v>
      </c>
      <c r="F56" s="113" t="s">
        <v>2695</v>
      </c>
      <c r="G56" s="151">
        <f t="shared" si="4"/>
        <v>9.3000000000000007</v>
      </c>
      <c r="H56" s="114" t="s">
        <v>2708</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2676</v>
      </c>
      <c r="C57" s="116" t="s">
        <v>31</v>
      </c>
      <c r="D57" s="113" t="s">
        <v>2696</v>
      </c>
      <c r="E57" s="113" t="s">
        <v>2697</v>
      </c>
      <c r="F57" s="113" t="s">
        <v>2698</v>
      </c>
      <c r="G57" s="151">
        <f t="shared" si="4"/>
        <v>12.133333333333333</v>
      </c>
      <c r="H57" s="114" t="s">
        <v>2708</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2676</v>
      </c>
      <c r="C58" s="116" t="s">
        <v>31</v>
      </c>
      <c r="D58" s="113" t="s">
        <v>2699</v>
      </c>
      <c r="E58" s="113" t="s">
        <v>2691</v>
      </c>
      <c r="F58" s="113" t="s">
        <v>2692</v>
      </c>
      <c r="G58" s="151">
        <f t="shared" si="4"/>
        <v>12.2</v>
      </c>
      <c r="H58" s="114" t="s">
        <v>2708</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2676</v>
      </c>
      <c r="C59" s="116" t="s">
        <v>31</v>
      </c>
      <c r="D59" s="113" t="s">
        <v>2700</v>
      </c>
      <c r="E59" s="113" t="s">
        <v>2697</v>
      </c>
      <c r="F59" s="113" t="s">
        <v>2692</v>
      </c>
      <c r="G59" s="151">
        <f t="shared" si="4"/>
        <v>12.166666666666666</v>
      </c>
      <c r="H59" s="114" t="s">
        <v>2708</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2676</v>
      </c>
      <c r="C60" s="116" t="s">
        <v>31</v>
      </c>
      <c r="D60" s="113" t="s">
        <v>2701</v>
      </c>
      <c r="E60" s="113" t="s">
        <v>2702</v>
      </c>
      <c r="F60" s="113" t="s">
        <v>2703</v>
      </c>
      <c r="G60" s="151">
        <f t="shared" si="4"/>
        <v>11.2</v>
      </c>
      <c r="H60" s="114" t="s">
        <v>2708</v>
      </c>
      <c r="I60" s="113" t="s">
        <v>628</v>
      </c>
      <c r="J60" s="113" t="s">
        <v>630</v>
      </c>
      <c r="K60" s="115" t="s">
        <v>2710</v>
      </c>
      <c r="L60" s="116" t="s">
        <v>1148</v>
      </c>
      <c r="M60" s="110">
        <f t="shared" si="3"/>
        <v>1</v>
      </c>
      <c r="N60" s="116" t="s">
        <v>27</v>
      </c>
      <c r="O60" s="116" t="s">
        <v>1148</v>
      </c>
      <c r="P60" s="79"/>
    </row>
    <row r="61" spans="1:16" s="7" customFormat="1" ht="24.75" customHeight="1" outlineLevel="1" x14ac:dyDescent="0.25">
      <c r="A61" s="135">
        <v>14</v>
      </c>
      <c r="B61" s="114" t="s">
        <v>2676</v>
      </c>
      <c r="C61" s="116" t="s">
        <v>31</v>
      </c>
      <c r="D61" s="113" t="s">
        <v>2704</v>
      </c>
      <c r="E61" s="113" t="s">
        <v>2702</v>
      </c>
      <c r="F61" s="113" t="s">
        <v>2703</v>
      </c>
      <c r="G61" s="151">
        <f t="shared" si="4"/>
        <v>11.2</v>
      </c>
      <c r="H61" s="114" t="s">
        <v>2708</v>
      </c>
      <c r="I61" s="113" t="s">
        <v>628</v>
      </c>
      <c r="J61" s="113" t="s">
        <v>630</v>
      </c>
      <c r="K61" s="115" t="s">
        <v>2711</v>
      </c>
      <c r="L61" s="116" t="s">
        <v>1148</v>
      </c>
      <c r="M61" s="110">
        <f t="shared" si="3"/>
        <v>1</v>
      </c>
      <c r="N61" s="116" t="s">
        <v>27</v>
      </c>
      <c r="O61" s="116" t="s">
        <v>1148</v>
      </c>
      <c r="P61" s="79"/>
    </row>
    <row r="62" spans="1:16" s="7" customFormat="1" ht="24.75" customHeight="1" outlineLevel="1" x14ac:dyDescent="0.25">
      <c r="A62" s="135">
        <v>15</v>
      </c>
      <c r="B62" s="114" t="s">
        <v>2676</v>
      </c>
      <c r="C62" s="116" t="s">
        <v>31</v>
      </c>
      <c r="D62" s="113" t="s">
        <v>2705</v>
      </c>
      <c r="E62" s="168">
        <v>43887</v>
      </c>
      <c r="F62" s="168">
        <v>44196</v>
      </c>
      <c r="G62" s="151">
        <f t="shared" si="4"/>
        <v>10.3</v>
      </c>
      <c r="H62" s="114" t="s">
        <v>2708</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2676</v>
      </c>
      <c r="C63" s="116" t="s">
        <v>31</v>
      </c>
      <c r="D63" s="113" t="s">
        <v>2706</v>
      </c>
      <c r="E63" s="168">
        <v>43888</v>
      </c>
      <c r="F63" s="168">
        <v>44196</v>
      </c>
      <c r="G63" s="151">
        <f t="shared" si="4"/>
        <v>10.266666666666667</v>
      </c>
      <c r="H63" s="114" t="s">
        <v>2708</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2676</v>
      </c>
      <c r="C64" s="116" t="s">
        <v>31</v>
      </c>
      <c r="D64" s="113" t="s">
        <v>2707</v>
      </c>
      <c r="E64" s="168">
        <v>43888</v>
      </c>
      <c r="F64" s="168">
        <v>44196</v>
      </c>
      <c r="G64" s="151">
        <f t="shared" si="4"/>
        <v>10.266666666666667</v>
      </c>
      <c r="H64" s="114" t="s">
        <v>2708</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2712</v>
      </c>
      <c r="E114" s="136">
        <v>44169</v>
      </c>
      <c r="F114" s="136">
        <v>44773</v>
      </c>
      <c r="G114" s="151">
        <f>IF(AND(E114&lt;&gt;"",F114&lt;&gt;""),((F114-E114)/30),"")</f>
        <v>20.133333333333333</v>
      </c>
      <c r="H114" s="114" t="s">
        <v>2719</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2668</v>
      </c>
      <c r="C179" s="214"/>
      <c r="D179" s="214"/>
      <c r="E179" s="162">
        <v>0.02</v>
      </c>
      <c r="F179" s="161">
        <v>0.05</v>
      </c>
      <c r="G179" s="156">
        <f>IF(F179&gt;0,SUM(E179+F179),"")</f>
        <v>7.0000000000000007E-2</v>
      </c>
      <c r="H179" s="5"/>
      <c r="I179" s="214" t="s">
        <v>2670</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40095037.500000007</v>
      </c>
      <c r="F185" s="92"/>
      <c r="G185" s="93"/>
      <c r="H185" s="88"/>
      <c r="I185" s="90" t="s">
        <v>2627</v>
      </c>
      <c r="J185" s="157">
        <f>+SUM(M179:M183)</f>
        <v>0.02</v>
      </c>
      <c r="K185" s="195" t="s">
        <v>2628</v>
      </c>
      <c r="L185" s="195"/>
      <c r="M185" s="94">
        <f>+J185*(SUM(K20:K35))</f>
        <v>11455725</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8" t="s">
        <v>2713</v>
      </c>
      <c r="D193" s="5"/>
      <c r="E193" s="117">
        <v>1534</v>
      </c>
      <c r="F193" s="5"/>
      <c r="G193" s="5"/>
      <c r="H193" s="117" t="s">
        <v>2714</v>
      </c>
      <c r="J193" s="5"/>
      <c r="K193" s="118" t="s">
        <v>2715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2716</v>
      </c>
      <c r="J211" s="27" t="s">
        <v>2622</v>
      </c>
      <c r="K211" s="139" t="s">
        <v>2716</v>
      </c>
      <c r="L211" s="21"/>
      <c r="M211" s="21"/>
      <c r="N211" s="21"/>
      <c r="O211" s="8"/>
    </row>
    <row r="212" spans="1:15" x14ac:dyDescent="0.25">
      <c r="A212" s="9"/>
      <c r="B212" s="27" t="s">
        <v>2619</v>
      </c>
      <c r="C212" s="117" t="s">
        <v>2714</v>
      </c>
      <c r="D212" s="21"/>
      <c r="G212" s="27" t="s">
        <v>2621</v>
      </c>
      <c r="H212" s="139" t="s">
        <v>2717</v>
      </c>
      <c r="J212" s="27" t="s">
        <v>2623</v>
      </c>
      <c r="K212" s="13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2020-12-29T23:34:00Z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