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8_{D1EDD752-0AFC-4CBC-8E15-00B0567A2FF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<sst xmlns="http://schemas.openxmlformats.org/spreadsheetml/2006/main" count="3066" uniqueCount="2698">
  <si>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</si>
  <si>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</si>
  <si>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</si>
  <si>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</si>
  <si>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</si>
  <si>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</si>
  <si>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</si>
  <si>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</si>
  <si>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</si>
  <si>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</si>
  <si>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</si>
  <si>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</si>
  <si>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</si>
  <si>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</si>
  <si>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</si>
  <si>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</si>
  <si>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</si>
  <si>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</si>
  <si>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</si>
  <si>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</si>
  <si>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</si>
  <si>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</si>
  <si>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</si>
  <si>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</si>
  <si>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</si>
  <si>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</si>
  <si>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</si>
  <si>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</si>
  <si>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</si>
  <si>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</si>
  <si>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</si>
  <si>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</si>
  <si>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</si>
  <si>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</si>
  <si>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</si>
  <si>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</si>
  <si>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</si>
  <si>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</si>
  <si>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</si>
  <si>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</si>
  <si>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</si>
  <si>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</si>
  <si>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</si>
  <si>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</si>
  <si>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</si>
  <si>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</si>
  <si>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</si>
  <si>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</si>
  <si>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</si>
  <si>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</si>
  <si>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</si>
  <si>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</si>
  <si>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</si>
  <si>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</si>
  <si>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</si>
  <si>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</si>
  <si>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</si>
  <si>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</si>
  <si>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</si>
  <si>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</si>
  <si>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</si>
  <si>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</si>
  <si>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</si>
  <si>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</si>
  <si>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</si>
  <si>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</si>
  <si>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</si>
  <si>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</si>
  <si>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</si>
  <si>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</si>
  <si>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</si>
  <si>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</si>
  <si>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</si>
  <si>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</si>
  <si>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</si>
  <si>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</si>
  <si>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</si>
  <si>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</si>
  <si>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</si>
  <si>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</si>
  <si>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</si>
  <si>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</si>
  <si>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</si>
  <si>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</si>
  <si>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</si>
  <si>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</si>
  <si>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</si>
  <si>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</si>
  <si>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</si>
  <si>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</si>
  <si>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</si>
  <si>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</si>
  <si>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</si>
  <si>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</si>
  <si>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</si>
  <si>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</si>
  <si>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</si>
  <si>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</si>
  <si>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</si>
  <si>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</si>
  <si>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</si>
  <si>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</si>
  <si>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</si>
  <si>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</si>
  <si>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</si>
  <si>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</si>
  <si>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</si>
  <si>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</si>
  <si>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</si>
  <si>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</si>
  <si>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</si>
  <si>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</si>
  <si>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</si>
  <si>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</si>
  <si>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</si>
  <si>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</si>
  <si>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</si>
  <si>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</si>
  <si>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</si>
  <si>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</si>
  <si>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</si>
  <si>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</si>
  <si>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</si>
  <si>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</si>
  <si>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</si>
  <si>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</si>
  <si>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</si>
  <si>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</si>
  <si>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</si>
  <si>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</si>
  <si>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</si>
  <si>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</si>
  <si>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</si>
  <si>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</si>
  <si>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</si>
  <si>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</si>
  <si>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</si>
  <si>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</si>
  <si>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</si>
  <si>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</si>
  <si>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</si>
  <si>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</si>
  <si>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</si>
  <si>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</si>
  <si>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</si>
  <si>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</si>
  <si>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</si>
  <si>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</si>
  <si>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</si>
  <si>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</si>
  <si>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</si>
  <si>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</si>
  <si>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</si>
  <si>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</si>
  <si>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</si>
  <si>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</si>
  <si>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</si>
  <si>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</si>
  <si>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</si>
  <si>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</si>
  <si>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</si>
  <si>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</si>
  <si>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</si>
  <si>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</si>
  <si>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</si>
  <si>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</si>
  <si>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</si>
  <si>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</si>
  <si>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</si>
  <si>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</si>
  <si>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</si>
  <si>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</si>
  <si>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</si>
  <si>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</si>
  <si>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</si>
  <si>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</si>
  <si>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</si>
  <si>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</si>
  <si>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</si>
  <si>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</si>
  <si>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</si>
  <si>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</si>
  <si>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</si>
  <si>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</si>
  <si>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</si>
  <si>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</si>
  <si>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</si>
  <si>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</si>
  <si>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</si>
  <si>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</si>
  <si>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</si>
  <si>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</si>
  <si>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</si>
  <si>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</si>
  <si>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</si>
  <si>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</si>
  <si>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</si>
  <si>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</si>
  <si>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</si>
  <si>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</si>
  <si>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</si>
  <si>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</si>
  <si>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</si>
  <si>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</si>
  <si>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</si>
  <si>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</si>
  <si>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</si>
  <si>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</si>
  <si>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</si>
  <si>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</si>
  <si>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</si>
  <si>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</si>
  <si>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</si>
  <si>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</si>
  <si>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</si>
  <si>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</si>
  <si>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</si>
  <si>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</si>
  <si>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</si>
  <si>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</si>
  <si>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</si>
  <si>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</si>
  <si>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</si>
  <si>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</si>
  <si>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</si>
  <si>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</si>
  <si>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</si>
  <si>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</si>
  <si>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</si>
  <si>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</si>
  <si>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</si>
  <si>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</si>
  <si>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</si>
  <si>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</si>
  <si>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</si>
  <si>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</si>
  <si>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</si>
  <si>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</si>
  <si>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</si>
  <si>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</si>
  <si>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</si>
  <si>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</si>
  <si>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</si>
  <si>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</si>
  <si>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</si>
  <si>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</si>
  <si>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</si>
  <si>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</si>
  <si>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</si>
  <si>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</si>
  <si>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</si>
  <si>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</si>
  <si>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</si>
  <si>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</si>
  <si>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</si>
  <si>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</si>
  <si>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</si>
  <si>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</si>
  <si>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</si>
  <si>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</si>
  <si>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</si>
  <si>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</si>
  <si>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</si>
  <si>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</si>
  <si>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</si>
  <si>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</si>
  <si>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</si>
  <si>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</si>
  <si>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</si>
  <si>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</si>
  <si>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</si>
  <si>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</si>
  <si>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</si>
  <si>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</si>
  <si>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</si>
  <si>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</si>
  <si>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</si>
  <si>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</si>
  <si>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</si>
  <si>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</si>
  <si>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</si>
  <si>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</si>
  <si>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</si>
  <si>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</si>
  <si>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</si>
  <si>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</si>
  <si>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</si>
  <si>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</si>
  <si>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</si>
  <si>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</si>
  <si>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</si>
  <si>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</si>
  <si>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</si>
  <si>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</si>
  <si>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</si>
  <si>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</si>
  <si>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</si>
  <si>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</si>
  <si>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</si>
  <si>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</si>
  <si>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</si>
  <si>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</si>
  <si>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</si>
  <si>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</si>
  <si>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</si>
  <si>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</si>
  <si>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</si>
  <si>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</si>
  <si>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</si>
  <si>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</si>
  <si>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</si>
  <si>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</si>
  <si>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</si>
  <si>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</si>
  <si>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</si>
  <si>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</si>
  <si>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</si>
  <si>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</si>
  <si>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</si>
  <si>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</si>
  <si>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</si>
  <si>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</si>
  <si>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</si>
  <si>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</si>
  <si>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</si>
  <si>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</si>
  <si>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</si>
  <si>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</si>
  <si>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</si>
  <si>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</si>
  <si>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</si>
  <si>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</si>
  <si>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</si>
  <si>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</si>
  <si>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</si>
  <si>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</si>
  <si>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</si>
  <si>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</si>
  <si>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</si>
  <si>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</si>
  <si>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</si>
  <si>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</si>
  <si>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</si>
  <si>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</si>
  <si>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</si>
  <si>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</si>
  <si>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</si>
  <si>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</si>
  <si>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</si>
  <si>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</si>
  <si>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</si>
  <si>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</si>
  <si>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</si>
  <si>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</si>
  <si>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</si>
  <si>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</si>
  <si>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</si>
  <si>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</si>
  <si>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</si>
  <si>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</si>
  <si>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</si>
  <si>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</si>
  <si>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</si>
  <si>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</si>
  <si>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</si>
  <si>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</si>
  <si>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</si>
  <si>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</si>
  <si>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</si>
  <si>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</si>
  <si>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</si>
  <si>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</si>
  <si>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</si>
  <si>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</si>
  <si>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</si>
  <si>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</si>
  <si>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</si>
  <si>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</si>
  <si>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</si>
  <si>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</si>
  <si>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</si>
  <si>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</si>
  <si>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</si>
  <si>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</si>
  <si>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</si>
  <si>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</si>
  <si>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</si>
  <si>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</si>
  <si>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</si>
  <si>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</si>
  <si>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</si>
  <si>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</si>
  <si>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</si>
  <si>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</si>
  <si>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</si>
  <si>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</si>
  <si>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</si>
  <si>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</si>
  <si>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</si>
  <si>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</si>
  <si>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</si>
  <si>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</si>
  <si>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</si>
  <si>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</si>
  <si>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</si>
  <si>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</si>
  <si>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</si>
  <si>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</si>
  <si>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</si>
  <si>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</si>
  <si>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</si>
  <si>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</si>
  <si>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</si>
  <si>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</si>
  <si>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</si>
  <si>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</si>
  <si>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</si>
  <si>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</si>
  <si>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</si>
  <si>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</si>
  <si>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</si>
  <si>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</si>
  <si>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</si>
  <si>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</si>
  <si>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</si>
  <si>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</si>
  <si>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</si>
  <si>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</si>
  <si>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</si>
  <si>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</si>
  <si>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</si>
  <si>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</si>
  <si>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</si>
  <si>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</si>
  <si>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</si>
  <si>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</si>
  <si>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</si>
  <si>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</si>
  <si>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</si>
  <si>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</si>
  <si>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</si>
  <si>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</si>
  <si>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</si>
  <si>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</si>
  <si>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</si>
  <si>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</si>
  <si>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</si>
  <si>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</si>
  <si>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</si>
  <si>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</si>
  <si>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</si>
  <si>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</si>
  <si>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</si>
  <si>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</si>
  <si>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</si>
  <si>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</si>
  <si>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</si>
  <si>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</si>
  <si>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</si>
  <si>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</si>
  <si>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</si>
  <si>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</si>
  <si>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</si>
  <si>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</si>
  <si>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</si>
  <si>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</si>
  <si>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</si>
  <si>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</si>
  <si>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</si>
  <si>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</si>
  <si>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</si>
  <si>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</si>
  <si>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</si>
  <si>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</si>
  <si>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</si>
  <si>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</si>
  <si>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</si>
  <si>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</si>
  <si>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</si>
  <si>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</si>
  <si>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</si>
  <si>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</si>
  <si>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</si>
  <si>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</si>
  <si>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</si>
  <si>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</si>
  <si>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</si>
  <si>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</si>
  <si>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</si>
  <si>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</si>
  <si>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</si>
  <si>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</si>
  <si>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</si>
  <si>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</si>
  <si>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</si>
  <si>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</si>
  <si>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</si>
  <si>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</si>
  <si>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</si>
  <si>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</si>
  <si>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</si>
  <si>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</si>
  <si>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</si>
  <si>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</si>
  <si>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</si>
  <si>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</si>
  <si>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</si>
  <si>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</si>
  <si>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</si>
  <si>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</si>
  <si>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</si>
  <si>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</si>
  <si>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</si>
  <si>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</si>
  <si>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</si>
  <si>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</si>
  <si>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</si>
  <si>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</si>
  <si>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</si>
  <si>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</si>
  <si>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</si>
  <si>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</si>
  <si>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</si>
  <si>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</si>
  <si>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</si>
  <si>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</si>
  <si>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</si>
  <si>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</si>
  <si>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</si>
  <si>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</si>
  <si>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</si>
  <si>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</si>
  <si>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</si>
  <si>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</si>
  <si>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</si>
  <si>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</si>
  <si>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</si>
  <si>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</si>
  <si>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</si>
  <si>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</si>
  <si>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</si>
  <si>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</si>
  <si>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</si>
  <si>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</si>
  <si>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</si>
  <si>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</si>
  <si>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</si>
  <si>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</si>
  <si>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</si>
  <si>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</si>
  <si>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</si>
  <si>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</si>
  <si>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</si>
  <si>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</si>
  <si>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</si>
  <si>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</si>
  <si>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</si>
  <si>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</si>
  <si>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</si>
  <si>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</si>
  <si>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</si>
  <si>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</si>
  <si>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</si>
  <si>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</si>
  <si>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</si>
  <si>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</si>
  <si>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</si>
  <si>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</si>
  <si>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</si>
  <si>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</si>
  <si>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</si>
  <si>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</si>
  <si>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</si>
  <si>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</si>
  <si>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</si>
  <si>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</si>
  <si>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</si>
  <si>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</si>
  <si>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</si>
  <si>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</si>
  <si>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</si>
  <si>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</si>
  <si>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</si>
  <si>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</si>
  <si>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</si>
  <si>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</si>
  <si>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</si>
  <si>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</si>
  <si>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</si>
  <si>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</si>
  <si>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</si>
  <si>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</si>
  <si>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</si>
  <si>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</si>
  <si>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</si>
  <si>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</si>
  <si>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</si>
  <si>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</si>
  <si>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</si>
  <si>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</si>
  <si>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</si>
  <si>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</si>
  <si>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</si>
  <si>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</si>
  <si>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</si>
  <si>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</si>
  <si>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</si>
  <si>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</si>
  <si>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</si>
  <si>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</si>
  <si>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</si>
  <si>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</si>
  <si>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</si>
  <si>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</si>
  <si>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</si>
  <si>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</si>
  <si>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</si>
  <si>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</si>
  <si>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</si>
  <si>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</si>
  <si>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</si>
  <si>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</si>
  <si>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</si>
  <si>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</si>
  <si>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</si>
  <si>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</si>
  <si>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</si>
  <si>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</si>
  <si>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</si>
  <si>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</si>
  <si>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</si>
  <si>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</si>
  <si>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</si>
  <si>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</si>
  <si>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</si>
  <si>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</si>
  <si>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</si>
  <si>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</si>
  <si>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</si>
  <si>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</si>
  <si>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</si>
  <si>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</si>
  <si>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</si>
  <si>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</si>
  <si>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</si>
  <si>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</si>
  <si>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</si>
  <si>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</si>
  <si>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</si>
  <si>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</si>
  <si>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</si>
  <si>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</si>
  <si>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</si>
  <si>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</si>
  <si>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</si>
  <si>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</si>
  <si>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</si>
  <si>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</si>
  <si>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</si>
  <si>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</si>
  <si>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</si>
  <si>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</si>
  <si>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</si>
  <si>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</si>
  <si>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</si>
  <si>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</si>
  <si>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</si>
  <si>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</si>
  <si>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</si>
  <si>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</si>
  <si>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</si>
  <si>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</si>
  <si>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</si>
  <si>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</si>
  <si>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</si>
  <si>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</si>
  <si>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</si>
  <si>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</si>
  <si>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</si>
  <si>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</si>
  <si>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</si>
  <si>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</si>
  <si>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</si>
  <si>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</si>
  <si>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</si>
  <si>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</si>
  <si>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</si>
  <si>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</si>
  <si>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</si>
  <si>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</si>
  <si>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</si>
  <si>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</si>
  <si>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</si>
  <si>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</si>
  <si>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</si>
  <si>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</si>
  <si>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</si>
  <si>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</si>
  <si>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</si>
  <si>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</si>
  <si>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</si>
  <si>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</si>
  <si>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</si>
  <si>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</si>
  <si>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</si>
  <si>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</si>
  <si>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</si>
  <si>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</si>
  <si>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</si>
  <si>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</si>
  <si>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</si>
  <si>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</si>
  <si>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</si>
  <si>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</si>
  <si>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</si>
  <si>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</si>
  <si>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</si>
  <si>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</si>
  <si>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</si>
  <si>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</si>
  <si>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</si>
  <si>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</si>
  <si>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</si>
  <si>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</si>
  <si>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</si>
  <si>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</si>
  <si>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</si>
  <si>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</si>
  <si>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</si>
  <si>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</si>
  <si>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</si>
  <si>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</si>
  <si>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</si>
  <si>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</si>
  <si>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</si>
  <si>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</si>
  <si>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</si>
  <si>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</si>
  <si>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</si>
  <si>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</si>
  <si>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</si>
  <si>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</si>
  <si>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</si>
  <si>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</si>
  <si>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</si>
  <si>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</si>
  <si>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</si>
  <si>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</si>
  <si>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</si>
  <si>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</si>
  <si>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</si>
  <si>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</si>
  <si>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</si>
  <si>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</si>
  <si>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</si>
  <si>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</si>
  <si>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</si>
  <si>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</si>
  <si>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</si>
  <si>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</si>
  <si>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</si>
  <si>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</si>
  <si>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</si>
  <si>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</si>
  <si>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</si>
  <si>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</si>
  <si>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</si>
  <si>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</si>
  <si>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</si>
  <si>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</si>
  <si>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</si>
  <si>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</si>
  <si>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</si>
  <si>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</si>
  <si>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</si>
  <si>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</si>
  <si>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</si>
  <si>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</si>
  <si>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</si>
  <si>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</si>
  <si>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</si>
  <si>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</si>
  <si>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</si>
  <si>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</si>
  <si>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</si>
  <si>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</si>
  <si>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</si>
  <si>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</si>
  <si>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</si>
  <si>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</si>
  <si>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</si>
  <si>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</si>
  <si>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</si>
  <si>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</si>
  <si>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</si>
  <si>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</si>
  <si>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</si>
  <si>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</si>
  <si>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</si>
  <si>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</si>
  <si>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</si>
  <si>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</si>
  <si>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</si>
  <si>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</si>
  <si>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</si>
  <si>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</si>
  <si>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</si>
  <si>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</si>
  <si>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</si>
  <si>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</si>
  <si>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</si>
  <si>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</si>
  <si>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</si>
  <si>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</si>
  <si>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</si>
  <si>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</si>
  <si>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</si>
  <si>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</si>
  <si>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</si>
  <si>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</si>
  <si>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</si>
  <si>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</si>
  <si>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</si>
  <si>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</si>
  <si>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</si>
  <si>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</si>
  <si>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</si>
  <si>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</si>
  <si>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</si>
  <si>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</si>
  <si>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</si>
  <si>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</si>
  <si>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</si>
  <si>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</si>
  <si>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</si>
  <si>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</si>
  <si>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</si>
  <si>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</si>
  <si>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</si>
  <si>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</si>
  <si>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</si>
  <si>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</si>
  <si>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</si>
  <si>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</si>
  <si>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</si>
  <si>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</si>
  <si>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</si>
  <si>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</si>
  <si>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</si>
  <si>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</si>
  <si>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</si>
  <si>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</si>
  <si>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</si>
  <si>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</si>
  <si>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</si>
  <si>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</si>
  <si>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</si>
  <si>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</si>
  <si>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</si>
  <si>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</si>
  <si>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</si>
  <si>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</si>
  <si>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</si>
  <si>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</si>
  <si>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</si>
  <si>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</si>
  <si>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</si>
  <si>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</si>
  <si>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</si>
  <si>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</si>
  <si>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</si>
  <si>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</si>
  <si>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</si>
  <si>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</si>
  <si>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</si>
  <si>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</si>
  <si>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</si>
  <si>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</si>
  <si>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</si>
  <si>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</si>
  <si>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</si>
  <si>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</si>
  <si>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</si>
  <si>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</si>
  <si>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</si>
  <si>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</si>
  <si>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</si>
  <si>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</si>
  <si>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</si>
  <si>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</si>
  <si>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</si>
  <si>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</si>
  <si>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</si>
  <si>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</si>
  <si>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</si>
  <si>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</si>
  <si>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</si>
  <si>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</si>
  <si>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</si>
  <si>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</si>
  <si>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</si>
  <si>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</si>
  <si>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</si>
  <si>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</si>
  <si>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</si>
  <si>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</si>
  <si>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</si>
  <si>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</si>
  <si>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</si>
  <si>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</si>
  <si>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</si>
  <si>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</si>
  <si>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</si>
  <si>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</si>
  <si>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</si>
  <si>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</si>
  <si>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</si>
  <si>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</si>
  <si>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</si>
  <si>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</si>
  <si>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</si>
  <si>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</si>
  <si>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</si>
  <si>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</si>
  <si>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</si>
  <si>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</si>
  <si>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</si>
  <si>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</si>
  <si>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</si>
  <si>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</si>
  <si>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</si>
  <si>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</si>
  <si>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</si>
  <si>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</si>
  <si>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</si>
  <si>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</si>
  <si>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</si>
  <si>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</si>
  <si>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</si>
  <si>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</si>
  <si>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</si>
  <si>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</si>
  <si>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</si>
  <si>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</si>
  <si>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</si>
  <si>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</si>
  <si>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</si>
  <si>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</si>
  <si>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</si>
  <si>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</si>
  <si>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</si>
  <si>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</si>
  <si>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</si>
  <si>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</si>
  <si>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</si>
  <si>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</si>
  <si>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</si>
  <si>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</si>
  <si>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</si>
  <si>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</si>
  <si>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</si>
  <si>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</si>
  <si>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</si>
  <si>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</si>
  <si>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</si>
  <si>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</si>
  <si>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</si>
  <si>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</si>
  <si>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</si>
  <si>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</si>
  <si>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</si>
  <si>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</si>
  <si>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</si>
  <si>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</si>
  <si>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</si>
  <si>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</si>
  <si>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</si>
  <si>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</si>
  <si>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</si>
  <si>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</si>
  <si>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</si>
  <si>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</si>
  <si>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</si>
  <si>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</si>
  <si>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</si>
  <si>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</si>
  <si>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</si>
  <si>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</si>
  <si>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</si>
  <si>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</si>
  <si>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</si>
  <si>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</si>
  <si>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</si>
  <si>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</si>
  <si>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</si>
  <si>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</si>
  <si>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</si>
  <si>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</si>
  <si>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</si>
  <si>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</si>
  <si>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</si>
  <si>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</si>
  <si>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</si>
  <si>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</si>
  <si>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</si>
  <si>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</si>
  <si>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</si>
  <si>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</si>
  <si>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</si>
  <si>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</si>
  <si>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</si>
  <si>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</si>
  <si>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</si>
  <si>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</si>
  <si>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</si>
  <si>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</si>
  <si>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</si>
  <si>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</si>
  <si>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</si>
  <si>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</si>
  <si>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</si>
  <si>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</si>
  <si>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</si>
  <si>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</si>
  <si>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</si>
  <si>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</si>
  <si>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</si>
  <si>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</si>
  <si>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</si>
  <si>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</si>
  <si>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</si>
  <si>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</si>
  <si>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</si>
  <si>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</si>
  <si>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</si>
  <si>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</si>
  <si>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</si>
  <si>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</si>
  <si>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</si>
  <si>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</si>
  <si>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</si>
  <si>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</si>
  <si>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</si>
  <si>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</si>
  <si>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</si>
  <si>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</si>
  <si>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</si>
  <si>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</si>
  <si>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</si>
  <si>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</si>
  <si>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</si>
  <si>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</si>
  <si>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</si>
  <si>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</si>
  <si>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</si>
  <si>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</si>
  <si>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</si>
  <si>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</si>
  <si>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</si>
  <si>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</si>
  <si>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</si>
  <si>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</si>
  <si>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</si>
  <si>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</si>
  <si>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</si>
  <si>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</si>
  <si>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</si>
  <si>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</si>
  <si>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</si>
  <si>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</si>
  <si>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</si>
  <si>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</si>
  <si>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</si>
  <si>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</si>
  <si>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</si>
  <si>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</si>
  <si>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</si>
  <si>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</si>
  <si>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</si>
  <si>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</si>
  <si>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</si>
  <si>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</si>
  <si>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</si>
  <si>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</si>
  <si>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</si>
  <si>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</si>
  <si>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</si>
  <si>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</si>
  <si>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</si>
  <si>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</si>
  <si>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</si>
  <si>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</si>
  <si>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</si>
  <si>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</si>
  <si>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</si>
  <si>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</si>
  <si>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</si>
  <si>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</si>
  <si>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</si>
  <si>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</si>
  <si>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</si>
  <si>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</si>
  <si>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</si>
  <si>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</si>
  <si>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</si>
  <si>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</si>
  <si>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</si>
  <si>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</si>
  <si>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</si>
  <si>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</si>
  <si>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</si>
  <si>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</si>
  <si>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</si>
  <si>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</si>
  <si>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</si>
  <si>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</si>
  <si>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</si>
  <si>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</si>
  <si>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</si>
  <si>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</si>
  <si>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</si>
  <si>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</si>
  <si>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</si>
  <si>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</si>
  <si>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</si>
  <si>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</si>
  <si>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</si>
  <si>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</si>
  <si>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</si>
  <si>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</si>
  <si>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</si>
  <si>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</si>
  <si>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</si>
  <si>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</si>
  <si>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</si>
  <si>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</si>
  <si>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</si>
  <si>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</si>
  <si>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</si>
  <si>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</si>
  <si>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</si>
  <si>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</si>
  <si>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</si>
  <si>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</si>
  <si>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</si>
  <si>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</si>
  <si>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</si>
  <si>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</si>
  <si>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</si>
  <si>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</si>
  <si>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</si>
  <si>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</si>
  <si>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</si>
  <si>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</si>
  <si>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</si>
  <si>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</si>
  <si>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</si>
  <si>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</si>
  <si>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</si>
  <si>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</si>
  <si>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</si>
  <si>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</si>
  <si>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</si>
  <si>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</si>
  <si>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</si>
  <si>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</si>
  <si>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</si>
  <si>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</si>
  <si>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</si>
  <si>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</si>
  <si>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</si>
  <si>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</si>
  <si>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</si>
  <si>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</si>
  <si>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</si>
  <si>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</si>
  <si>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</si>
  <si>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</si>
  <si>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</si>
  <si>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</si>
  <si>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</si>
  <si>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</si>
  <si>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</si>
  <si>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</si>
  <si>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</si>
  <si>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</si>
  <si>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</si>
  <si>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</si>
  <si>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</si>
  <si>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</si>
  <si>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</si>
  <si>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</si>
  <si>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</si>
  <si>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</si>
  <si>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</si>
  <si>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</si>
  <si>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</si>
  <si>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</si>
  <si>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</si>
  <si>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</si>
  <si>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</si>
  <si>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</si>
  <si>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</si>
  <si>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</si>
  <si>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</si>
  <si>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</si>
  <si>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</si>
  <si>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</si>
  <si>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</si>
  <si>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</si>
  <si>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</si>
  <si>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</si>
  <si>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</si>
  <si>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</si>
  <si>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</si>
  <si>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</si>
  <si>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</si>
  <si>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</si>
  <si>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</si>
  <si>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</si>
  <si>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</si>
  <si>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</si>
  <si>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</si>
  <si>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</si>
  <si>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</si>
  <si>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</si>
  <si>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</si>
  <si>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</si>
  <si>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</si>
  <si>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</si>
  <si>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</si>
  <si>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</si>
  <si>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</si>
  <si>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</si>
  <si>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</si>
  <si>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</si>
  <si>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</si>
  <si>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</si>
  <si>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</si>
  <si>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</si>
  <si>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</si>
  <si>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</si>
  <si>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</si>
  <si>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</si>
  <si>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</si>
  <si>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</si>
  <si>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</si>
  <si>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</si>
  <si>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</si>
  <si>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</si>
  <si>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</si>
  <si>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</si>
  <si>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</si>
  <si>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</si>
  <si>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</si>
  <si>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</si>
  <si>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</si>
  <si>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</si>
  <si>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</si>
  <si>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</si>
  <si>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</si>
  <si>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</si>
  <si>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</si>
  <si>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</si>
  <si>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</si>
  <si>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</si>
  <si>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</si>
  <si>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</si>
  <si>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</si>
  <si>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</si>
  <si>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</si>
  <si>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</si>
  <si>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</si>
  <si>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</si>
  <si>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</si>
  <si>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</si>
  <si>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</si>
  <si>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</si>
  <si>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</si>
  <si>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</si>
  <si>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</si>
  <si>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</si>
  <si>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</si>
  <si>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</si>
  <si>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</si>
  <si>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</si>
  <si>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</si>
  <si>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</si>
  <si>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</si>
  <si>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</si>
  <si>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</si>
  <si>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</si>
  <si>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</si>
  <si>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</si>
  <si>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</si>
  <si>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</si>
  <si>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</si>
  <si>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</si>
  <si>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</si>
  <si>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</si>
  <si>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</si>
  <si>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</si>
  <si>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</si>
  <si>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</si>
  <si>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</si>
  <si>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</si>
  <si>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</si>
  <si>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</si>
  <si>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</si>
  <si>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</si>
  <si>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</si>
  <si>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</si>
  <si>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</si>
  <si>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</si>
  <si>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</si>
  <si>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</si>
  <si>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</si>
  <si>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</si>
  <si>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</si>
  <si>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</si>
  <si>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</si>
  <si>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</si>
  <si>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</si>
  <si>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</si>
  <si>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</si>
  <si>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</si>
  <si>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</si>
  <si>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</si>
  <si>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</si>
  <si>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</si>
  <si>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</si>
  <si>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</si>
  <si>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</si>
  <si>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</si>
  <si>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</si>
  <si>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</si>
  <si>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</si>
  <si>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</si>
  <si>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</si>
  <si>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</si>
  <si>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</si>
  <si>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</si>
  <si>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</si>
  <si>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</si>
  <si>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</si>
  <si>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</si>
  <si>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</si>
  <si>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</si>
  <si>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</si>
  <si>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</si>
  <si>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</si>
  <si>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</si>
  <si>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</si>
  <si>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</si>
  <si>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</si>
  <si>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</si>
  <si>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</si>
  <si>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</si>
  <si>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</si>
  <si>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</si>
  <si>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</si>
  <si>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</si>
  <si>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</si>
  <si>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</si>
  <si>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</si>
  <si>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</si>
  <si>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</si>
  <si>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</si>
  <si>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</si>
  <si>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</si>
  <si>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</si>
  <si>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</si>
  <si>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</si>
  <si>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</si>
  <si>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</si>
  <si>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</si>
  <si>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</si>
  <si>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</si>
  <si>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</si>
  <si>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</si>
  <si>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</si>
  <si>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</si>
  <si>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</si>
  <si>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</si>
  <si>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</si>
  <si>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</si>
  <si>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</si>
  <si>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</si>
  <si>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</si>
  <si>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</si>
  <si>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</si>
  <si>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</si>
  <si>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</si>
  <si>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</si>
  <si>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</si>
  <si>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</si>
  <si>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</si>
  <si>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</si>
  <si>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</si>
  <si>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</si>
  <si>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</si>
  <si>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</si>
  <si>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</si>
  <si>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</si>
  <si>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</si>
  <si>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</si>
  <si>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</si>
  <si>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</si>
  <si>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</si>
  <si>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</si>
  <si>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</si>
  <si>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</si>
  <si>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</si>
  <si>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</si>
  <si>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</si>
  <si>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</si>
  <si>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</si>
  <si>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</si>
  <si>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</si>
  <si>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</si>
  <si>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</si>
  <si>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</si>
  <si>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</si>
  <si>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</si>
  <si>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</si>
  <si>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</si>
  <si>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</si>
  <si>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</si>
  <si>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</si>
  <si>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</si>
  <si>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</si>
  <si>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</si>
  <si>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</si>
  <si>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</si>
  <si>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</si>
  <si>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</si>
  <si>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</si>
  <si>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</si>
  <si>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</si>
  <si>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</si>
  <si>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</si>
  <si>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</si>
  <si>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</si>
  <si>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</si>
  <si>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</si>
  <si>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</si>
  <si>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</si>
  <si>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</si>
  <si>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</si>
  <si>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</si>
  <si>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</si>
  <si>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</si>
  <si>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</si>
  <si>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</si>
  <si>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</si>
  <si>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</si>
  <si>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</si>
  <si>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</si>
  <si>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</si>
  <si>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</si>
  <si>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</si>
  <si>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</si>
  <si>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</si>
  <si>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</si>
  <si>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</si>
  <si>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</si>
  <si>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</si>
  <si>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</si>
  <si>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</si>
  <si>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</si>
  <si>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</si>
  <si>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</si>
  <si>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</si>
  <si>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</si>
  <si>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</si>
  <si>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</si>
  <si>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</si>
  <si>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</si>
  <si>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</si>
  <si>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</si>
  <si>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</si>
  <si>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</si>
  <si>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</si>
  <si>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</si>
  <si>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</si>
  <si>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</si>
  <si>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</si>
  <si>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</si>
  <si>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</si>
  <si>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</si>
  <si>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</si>
  <si>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</si>
  <si>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</si>
  <si>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</si>
  <si>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</si>
  <si>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</si>
  <si>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</si>
  <si>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</si>
  <si>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</si>
  <si>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</si>
  <si>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</si>
  <si>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</si>
  <si>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</si>
  <si>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</si>
  <si>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</si>
  <si>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</si>
  <si>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</si>
  <si>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</si>
  <si>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</si>
  <si>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</si>
  <si>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</si>
  <si>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</si>
  <si>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</si>
  <si>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</si>
  <si>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</si>
  <si>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</si>
  <si>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</si>
  <si>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</si>
  <si>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</si>
  <si>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</si>
  <si>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</si>
  <si>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</si>
  <si>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</si>
  <si>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</si>
  <si>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</si>
  <si>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</si>
  <si>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</si>
  <si>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</si>
  <si>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</si>
  <si>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</si>
  <si>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</si>
  <si>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</si>
  <si>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</si>
  <si>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</si>
  <si>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</si>
  <si>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</si>
  <si>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</si>
  <si>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</si>
  <si>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</si>
  <si>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</si>
  <si>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</si>
  <si>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</si>
  <si>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</si>
  <si>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</si>
  <si>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</si>
  <si>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</si>
  <si>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</si>
  <si>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</si>
  <si>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</si>
  <si>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</si>
  <si>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</si>
  <si>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</si>
  <si>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</si>
  <si>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</si>
  <si>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</si>
  <si>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</si>
  <si>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</si>
  <si>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</si>
  <si>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</si>
  <si>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</si>
  <si>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</si>
  <si>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</si>
  <si>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</si>
  <si>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</si>
  <si>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</si>
  <si>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</si>
  <si>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</si>
  <si>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</si>
  <si>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</si>
  <si>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</si>
  <si>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</si>
  <si>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</si>
  <si>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</si>
  <si>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</si>
  <si>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</si>
  <si>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</si>
  <si>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</si>
  <si>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</si>
  <si>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</si>
  <si>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</si>
  <si>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</si>
  <si>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</si>
  <si>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</si>
  <si>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</si>
  <si>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</si>
  <si>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</si>
  <si>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</si>
  <si>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</si>
  <si>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</si>
  <si>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</si>
  <si>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</si>
  <si>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</si>
  <si>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</si>
  <si>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</si>
  <si>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</si>
  <si>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</si>
  <si>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</si>
  <si>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</si>
  <si>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</si>
  <si>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</si>
  <si>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</si>
  <si>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</si>
  <si>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</si>
  <si>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</si>
  <si>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</si>
  <si>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</si>
  <si>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</si>
  <si>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</si>
  <si>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</si>
  <si>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</si>
  <si>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</si>
  <si>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</si>
  <si>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</si>
  <si>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</si>
  <si>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</si>
  <si>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</si>
  <si>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</si>
  <si>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</si>
  <si>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</si>
  <si>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</si>
  <si>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</si>
  <si>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</si>
  <si>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</si>
  <si>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</si>
  <si>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</si>
  <si>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</si>
  <si>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</si>
  <si>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</si>
  <si>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</si>
  <si>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</si>
  <si>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</si>
  <si>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</si>
  <si>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</si>
  <si>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</si>
  <si>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</si>
  <si>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</si>
  <si>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</si>
  <si>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</si>
  <si>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</si>
  <si>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</si>
  <si>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</si>
  <si>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</si>
  <si>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</si>
  <si>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</si>
  <si>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</si>
  <si>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</si>
  <si>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</si>
  <si>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</si>
  <si>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</si>
  <si>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</si>
  <si>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</si>
  <si>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</si>
  <si>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</si>
  <si>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</si>
  <si>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</si>
  <si>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</si>
  <si>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</si>
  <si>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</si>
  <si>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</si>
  <si>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</si>
  <si>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</si>
  <si>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</si>
  <si>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</si>
  <si>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</si>
  <si>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</si>
  <si>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</si>
  <si>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</si>
  <si>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</si>
  <si>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</si>
  <si>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</si>
  <si>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</si>
  <si>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</si>
  <si>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</si>
  <si>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</si>
  <si>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</si>
  <si>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</si>
  <si>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</si>
  <si>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</si>
  <si>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</si>
  <si>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</si>
  <si>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</si>
  <si>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</si>
  <si>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</si>
  <si>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</si>
  <si>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</si>
  <si>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</si>
  <si>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</si>
  <si>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</si>
  <si>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</si>
  <si>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</si>
  <si>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</si>
  <si>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</si>
  <si>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</si>
  <si>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</si>
  <si>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</si>
  <si>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</si>
  <si>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</si>
  <si>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</si>
  <si>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</si>
  <si>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</si>
  <si>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</si>
  <si>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</si>
  <si>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</si>
  <si>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</si>
  <si>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</si>
  <si>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</si>
  <si>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</si>
  <si>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</si>
  <si>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</si>
  <si>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</si>
  <si>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</si>
  <si>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</si>
  <si>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</si>
  <si>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</si>
  <si>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</si>
  <si>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</si>
  <si>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</si>
  <si>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</si>
  <si>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</si>
  <si>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</si>
  <si>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</si>
  <si>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</si>
  <si>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</si>
  <si>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</si>
  <si>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</si>
  <si>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</si>
  <si>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</si>
  <si>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</si>
  <si>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</si>
  <si>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</si>
  <si>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</si>
  <si>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</si>
  <si>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</si>
  <si>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</si>
  <si>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</si>
  <si>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</si>
  <si>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</si>
  <si>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</si>
  <si>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</si>
  <si>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</si>
  <si>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</si>
  <si>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</si>
  <si>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</si>
  <si>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</si>
  <si>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</si>
  <si>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</si>
  <si>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</si>
  <si>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</si>
  <si>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</si>
  <si>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</si>
  <si>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</si>
  <si>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</si>
  <si>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</si>
  <si>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</si>
  <si>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</si>
  <si>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</si>
  <si>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</si>
  <si>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</si>
  <si>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</si>
  <si>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</si>
  <si>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</si>
  <si>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</si>
  <si>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</si>
  <si>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</si>
  <si>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</si>
  <si>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</si>
  <si>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</si>
  <si>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</si>
  <si>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</si>
  <si>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</si>
  <si>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</si>
  <si>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</si>
  <si>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</si>
  <si>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</si>
  <si>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</si>
  <si>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</si>
  <si>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</si>
  <si>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</si>
  <si>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</si>
  <si>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</si>
  <si>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</si>
  <si>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</si>
  <si>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</si>
  <si>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</si>
  <si>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</si>
  <si>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</si>
  <si>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</si>
  <si>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</si>
  <si>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</si>
  <si>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</si>
  <si>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</si>
  <si>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</si>
  <si>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</si>
  <si>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</si>
  <si>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</si>
  <si>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</si>
  <si>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</si>
  <si>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</si>
  <si>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</si>
  <si>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</si>
  <si>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</si>
  <si>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</si>
  <si>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</si>
  <si>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</si>
  <si>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</si>
  <si>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</si>
  <si>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</si>
  <si>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</si>
  <si>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</si>
  <si>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</si>
  <si>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</si>
  <si>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</si>
  <si>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</si>
  <si>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</si>
  <si>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</si>
  <si>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</si>
  <si>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</si>
  <si>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</si>
  <si>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</si>
  <si>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</si>
  <si>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</si>
  <si>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</si>
  <si>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</si>
  <si>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</si>
  <si>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</si>
  <si>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</si>
  <si>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</si>
  <si>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</si>
  <si>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</si>
  <si>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</si>
  <si>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</si>
  <si>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</si>
  <si>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</si>
  <si>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</si>
  <si>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</si>
  <si>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</si>
  <si>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</si>
  <si>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</si>
  <si>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</si>
  <si>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</si>
  <si>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</si>
  <si>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</si>
  <si>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</si>
  <si>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</si>
  <si>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</si>
  <si>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</si>
  <si>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</si>
  <si>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</si>
  <si>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</si>
  <si>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</si>
  <si>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</si>
  <si>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</si>
  <si>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</si>
  <si>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</si>
  <si>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</si>
  <si>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</si>
  <si>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</si>
  <si>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</si>
  <si>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</si>
  <si>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</si>
  <si>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</si>
  <si>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</si>
  <si>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</si>
  <si>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</si>
  <si>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</si>
  <si>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</si>
  <si>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</si>
  <si>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</si>
  <si>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</si>
  <si>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</si>
  <si>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</si>
  <si>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</si>
  <si>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</si>
  <si>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</si>
  <si>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</si>
  <si>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</si>
  <si>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</si>
  <si>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</si>
  <si>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</si>
  <si>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</si>
  <si>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</si>
  <si>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</si>
  <si>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</si>
  <si>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</si>
  <si>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</si>
  <si>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</si>
  <si>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</si>
  <si>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</si>
  <si>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</si>
  <si>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</si>
  <si>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</si>
  <si>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</si>
  <si>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</si>
  <si>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</si>
  <si>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</si>
  <si>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</si>
  <si>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</si>
  <si>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</si>
  <si>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</si>
  <si>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</si>
  <si>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</si>
  <si>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</si>
  <si>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</si>
  <si>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</si>
  <si>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</si>
  <si>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</si>
  <si>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</si>
  <si>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</si>
  <si>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</si>
  <si>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</si>
  <si>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</si>
  <si>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</si>
  <si>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</si>
  <si>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</si>
  <si>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</si>
  <si>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</si>
  <si>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</si>
  <si>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</si>
  <si>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</si>
  <si>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</si>
  <si>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</si>
  <si>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</si>
  <si>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</si>
  <si>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</si>
  <si>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</si>
  <si>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</si>
  <si>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</si>
  <si>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</si>
  <si>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</si>
  <si>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</si>
  <si>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</si>
  <si>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</si>
  <si>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</si>
  <si>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</si>
  <si>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</si>
  <si>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</si>
  <si>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</si>
  <si>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</si>
  <si>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</si>
  <si>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</si>
  <si>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</si>
  <si>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</si>
  <si>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</si>
  <si>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</si>
  <si>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</si>
  <si>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</si>
  <si>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</si>
  <si>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</si>
  <si>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</si>
  <si>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</si>
  <si>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</si>
  <si>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</si>
  <si>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</si>
  <si>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</si>
  <si>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</si>
  <si>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</si>
  <si>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</si>
  <si>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</si>
  <si>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</si>
  <si>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</si>
  <si>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</si>
  <si>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</si>
  <si>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</si>
  <si>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</si>
  <si>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</si>
  <si>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</si>
  <si>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</si>
  <si>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</si>
  <si>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</si>
  <si>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</si>
  <si>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</si>
  <si>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</si>
  <si>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</si>
  <si>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</si>
  <si>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</si>
  <si>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</si>
  <si>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</si>
  <si>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</si>
  <si>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</si>
  <si>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</si>
  <si>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</si>
  <si>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</si>
  <si>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</si>
  <si>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</si>
  <si>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</si>
  <si>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</si>
  <si>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</si>
  <si>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</si>
  <si>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</si>
  <si>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</si>
  <si>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</si>
  <si>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</si>
  <si>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</si>
  <si>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</si>
  <si>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</si>
  <si>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</si>
  <si>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</si>
  <si>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</si>
  <si>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</si>
  <si>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</si>
  <si>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</si>
  <si>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</si>
  <si>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</si>
  <si>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</si>
  <si>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</si>
  <si>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</si>
  <si>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</si>
  <si>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</si>
  <si>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</si>
  <si>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</si>
  <si>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</si>
  <si>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</si>
  <si>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</si>
  <si>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</si>
  <si>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</si>
  <si>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</si>
  <si>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</si>
  <si>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</si>
  <si>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</si>
  <si>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</si>
  <si>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</si>
  <si>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</si>
  <si>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</si>
  <si>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</si>
  <si>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</si>
  <si>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</si>
  <si>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</si>
  <si>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</si>
  <si>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</si>
  <si>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</si>
  <si>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</si>
  <si>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</si>
  <si>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</si>
  <si>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</si>
  <si>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</si>
  <si>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</si>
  <si>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</si>
  <si>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</si>
  <si>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</si>
  <si>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</si>
  <si>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</si>
  <si>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</si>
  <si>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</si>
  <si>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</si>
  <si>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</si>
  <si>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</si>
  <si>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</si>
  <si>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</si>
  <si>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</si>
  <si>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</si>
  <si>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</si>
  <si>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</si>
  <si>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</si>
  <si>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</si>
  <si>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</si>
  <si>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</si>
  <si>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</si>
  <si>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</si>
  <si>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</si>
  <si>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</si>
  <si>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</si>
  <si>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</si>
  <si>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</si>
  <si>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</si>
  <si>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</si>
  <si>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</si>
  <si>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</si>
  <si>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</si>
  <si>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</si>
  <si>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</si>
  <si>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</si>
  <si>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</si>
  <si>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</si>
  <si>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</si>
  <si>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</si>
  <si>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</si>
  <si>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</si>
  <si>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</si>
  <si>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</si>
  <si>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</si>
  <si>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</si>
  <si>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</si>
  <si>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</si>
  <si>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</si>
  <si>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</si>
  <si>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</si>
  <si>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</si>
  <si>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</si>
  <si>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</si>
  <si>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</si>
  <si>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</si>
  <si>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</si>
  <si>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</si>
  <si>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</si>
  <si>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</si>
  <si>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</si>
  <si>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</si>
  <si>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</si>
  <si>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</si>
  <si>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</si>
  <si>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</si>
  <si>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</si>
  <si>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</si>
  <si>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</si>
  <si>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</si>
  <si>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</si>
  <si>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</si>
  <si>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</si>
  <si>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</si>
  <si>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</si>
  <si>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</si>
  <si>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</si>
  <si>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</si>
  <si>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</si>
  <si>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</si>
  <si>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</si>
  <si>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</si>
  <si>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</si>
  <si>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</si>
  <si>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</si>
  <si>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</si>
  <si>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</si>
  <si>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</si>
  <si>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</si>
  <si>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</si>
  <si>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</si>
  <si>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</si>
  <si>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</si>
  <si>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</si>
  <si>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</si>
  <si>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</si>
  <si>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</si>
  <si>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</si>
  <si>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</si>
  <si>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</si>
  <si>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</si>
  <si>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</si>
  <si>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</si>
  <si>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</si>
  <si>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</si>
  <si>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</si>
  <si>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</si>
  <si>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</si>
  <si>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</si>
  <si>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</si>
  <si>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</si>
  <si>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</si>
  <si>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</si>
  <si>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</si>
  <si>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</si>
  <si>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</si>
  <si>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</si>
  <si>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</si>
  <si>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</si>
  <si>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</si>
  <si>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</si>
  <si>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</si>
  <si>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</si>
  <si>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</si>
  <si>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</si>
  <si>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</si>
  <si>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</si>
  <si>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</si>
  <si>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</si>
  <si>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</si>
  <si>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</si>
  <si>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</si>
  <si>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</si>
  <si>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</si>
  <si>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</si>
  <si>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</si>
  <si>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</si>
  <si>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</si>
  <si>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</si>
  <si>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</si>
  <si>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</si>
  <si>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</si>
  <si>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</si>
  <si>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</si>
  <si>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</si>
  <si>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</si>
  <si>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</si>
  <si>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</si>
  <si>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</si>
  <si>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</si>
  <si>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</si>
  <si>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</si>
  <si>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</si>
  <si>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</si>
  <si>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</si>
  <si>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</si>
  <si>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</si>
  <si>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</si>
  <si>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</si>
  <si>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</si>
  <si>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</si>
  <si>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</si>
  <si>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</si>
  <si>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</si>
  <si>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</si>
  <si>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</si>
  <si>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</si>
  <si>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</si>
  <si>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</si>
  <si>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</si>
  <si>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</si>
  <si>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</si>
  <si>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</si>
  <si>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</si>
  <si>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</si>
  <si>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</si>
  <si>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</si>
  <si>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</si>
  <si>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</si>
  <si>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</si>
  <si>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</si>
  <si>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</si>
  <si>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</si>
  <si>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</si>
  <si>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</si>
  <si>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</si>
  <si>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</si>
  <si>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</si>
  <si>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</si>
  <si>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</si>
  <si>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</si>
  <si>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</si>
  <si>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</si>
  <si>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</si>
  <si>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</si>
  <si>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</si>
  <si>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</si>
  <si>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</si>
  <si>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</si>
  <si>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</si>
  <si>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</si>
  <si>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</si>
  <si>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</si>
  <si>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</si>
  <si>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</si>
  <si>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</si>
  <si>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</si>
  <si>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</si>
  <si>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</si>
  <si>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</si>
  <si>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</si>
  <si>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</si>
  <si>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</si>
  <si>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</si>
  <si>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</si>
  <si>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</si>
  <si>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</si>
  <si>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</si>
  <si>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</si>
  <si>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</si>
  <si>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</si>
  <si>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</si>
  <si>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</si>
  <si>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</si>
  <si>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</si>
  <si>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</si>
  <si>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</si>
  <si>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</si>
  <si>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</si>
  <si>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</si>
  <si>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</si>
  <si>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</si>
  <si>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</si>
  <si>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</si>
  <si>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</si>
  <si>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</si>
  <si>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</si>
  <si>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</si>
  <si>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</si>
  <si>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</si>
  <si>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</si>
  <si>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</si>
  <si>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</si>
  <si>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</si>
  <si>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</si>
  <si>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</si>
  <si>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</si>
  <si>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</si>
  <si>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</si>
  <si>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</si>
  <si>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</si>
  <si>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</si>
  <si>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</si>
  <si>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</si>
  <si>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</si>
  <si>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</si>
  <si>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</si>
  <si>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</si>
  <si>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</si>
  <si>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</si>
  <si>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</si>
  <si>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</si>
  <si>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</si>
  <si>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</si>
  <si>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</si>
  <si>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</si>
  <si>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</si>
  <si>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</si>
  <si>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</si>
  <si>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</si>
  <si>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</si>
  <si>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</si>
  <si>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</si>
  <si>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</si>
  <si>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</si>
  <si>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</si>
  <si>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</si>
  <si>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</si>
  <si>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</si>
  <si>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</si>
  <si>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</si>
  <si>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</si>
  <si>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</si>
  <si>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</si>
  <si>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</si>
  <si>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</si>
  <si>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</si>
  <si>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</si>
  <si>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</si>
  <si>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</si>
  <si>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</si>
  <si>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</si>
  <si>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</si>
  <si>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</si>
  <si>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</si>
  <si>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</si>
  <si>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</si>
  <si>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</si>
  <si>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</si>
  <si>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</si>
  <si>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</si>
  <si>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</si>
  <si>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</si>
  <si>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</si>
  <si>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</si>
  <si>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</si>
  <si>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</si>
  <si>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</si>
  <si>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</si>
  <si>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</si>
  <si>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</si>
  <si>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</si>
  <si>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</si>
  <si>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</si>
  <si>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</si>
  <si>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</si>
  <si>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</si>
  <si>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</si>
  <si>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</si>
  <si>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</si>
  <si>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</si>
  <si>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</si>
  <si>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</si>
  <si>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</si>
  <si>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</si>
  <si>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</si>
  <si>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</si>
  <si>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</si>
  <si>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</si>
  <si>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</si>
  <si>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</si>
  <si>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</si>
  <si>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</si>
  <si>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</si>
  <si>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</si>
  <si>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</si>
  <si>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</si>
  <si>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</si>
  <si>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</si>
  <si>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</si>
  <si>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</si>
  <si>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</si>
  <si>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</si>
  <si>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</si>
  <si>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</si>
  <si>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</si>
  <si>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</si>
  <si>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</si>
  <si>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</si>
  <si>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</si>
  <si>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</si>
  <si>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</si>
  <si>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</si>
  <si>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</si>
  <si>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</si>
  <si>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</si>
  <si>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</si>
  <si>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</si>
  <si>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</si>
  <si>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</si>
  <si>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</si>
  <si>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</si>
  <si>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</si>
  <si>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</si>
  <si>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</si>
  <si>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</si>
  <si>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</si>
  <si>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</si>
  <si>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</si>
  <si>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</si>
  <si>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</si>
  <si>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</si>
  <si>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</si>
  <si>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</si>
  <si>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</si>
  <si>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</si>
  <si>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</si>
  <si>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</si>
  <si>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</si>
  <si>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</si>
  <si>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</si>
  <si>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</si>
  <si>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</si>
  <si>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</si>
  <si>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</si>
  <si>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</si>
  <si>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</si>
  <si>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</si>
  <si>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</si>
  <si>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</si>
  <si>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</si>
  <si>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</si>
  <si>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</si>
  <si>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</si>
  <si>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</si>
  <si>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</si>
  <si>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</si>
  <si>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</si>
  <si>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</si>
  <si>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</si>
  <si>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</si>
  <si>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</si>
  <si>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</si>
  <si>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</si>
  <si>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</si>
  <si>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</si>
  <si>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</si>
  <si>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</si>
  <si>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</si>
  <si>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</si>
  <si>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</si>
  <si>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</si>
  <si>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</si>
  <si>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</si>
  <si>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</si>
  <si>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</si>
  <si>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</si>
  <si>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</si>
  <si>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</si>
  <si>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</si>
  <si>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</si>
  <si>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</si>
  <si>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</si>
  <si>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</si>
  <si>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</si>
  <si>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</si>
  <si>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</si>
  <si>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</si>
  <si>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</si>
  <si>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</si>
  <si>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</si>
  <si>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</si>
  <si>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</si>
  <si>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</si>
  <si>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</si>
  <si>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</si>
  <si>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</si>
  <si>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</si>
  <si>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</si>
  <si>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</si>
  <si>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</si>
  <si>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</si>
  <si>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</si>
  <si>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</si>
  <si>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</si>
  <si>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</si>
  <si>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</si>
  <si>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</si>
  <si>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</si>
  <si>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</si>
  <si>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</si>
  <si>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</si>
  <si>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</si>
  <si>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</si>
  <si>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</si>
  <si>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</si>
  <si>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</si>
  <si>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</si>
  <si>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</si>
  <si>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</si>
  <si>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</si>
  <si>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</si>
  <si>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</si>
  <si>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</si>
  <si>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</si>
  <si>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</si>
  <si>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</si>
  <si>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</si>
  <si>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</si>
  <si>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</si>
  <si>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</si>
  <si>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</si>
  <si>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</si>
  <si>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</si>
  <si>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</si>
  <si>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</si>
  <si>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</si>
  <si>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</si>
  <si>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</si>
  <si>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</si>
  <si>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</si>
  <si>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</si>
  <si>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</si>
  <si>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</si>
  <si>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</si>
  <si>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</si>
  <si>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</si>
  <si>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</si>
  <si>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</si>
  <si>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</si>
  <si>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</si>
  <si>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</si>
  <si>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</si>
  <si>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</si>
  <si>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</si>
  <si>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</si>
  <si>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</si>
  <si>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</si>
  <si>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</si>
  <si>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</si>
  <si>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</si>
  <si>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</si>
  <si>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</si>
  <si>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</si>
  <si>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</si>
  <si>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</si>
  <si>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</si>
  <si>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</si>
  <si>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</si>
  <si>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</si>
  <si>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</si>
  <si>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</si>
  <si>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</si>
  <si>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</si>
  <si>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</si>
  <si>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</si>
  <si>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</si>
  <si>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</si>
  <si>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</si>
  <si>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</si>
  <si>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</si>
  <si>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</si>
  <si>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</si>
  <si>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</si>
  <si>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</si>
  <si>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</si>
  <si>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</si>
  <si>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</si>
  <si>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</si>
  <si>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</si>
  <si>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</si>
  <si>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</si>
  <si>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</si>
  <si>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</si>
  <si>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</si>
  <si>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</si>
  <si>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</si>
  <si>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</si>
  <si>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</si>
  <si>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</si>
  <si>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</si>
  <si>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</si>
  <si>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</si>
  <si>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</si>
  <si>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</si>
  <si>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</si>
  <si>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</si>
  <si>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</si>
  <si>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</si>
  <si>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</si>
  <si>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</si>
  <si>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</si>
  <si>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</si>
  <si>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</si>
  <si>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</si>
  <si>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</si>
  <si>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</si>
  <si>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</si>
  <si>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</si>
  <si>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</si>
  <si>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</si>
  <si>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</si>
  <si>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</si>
  <si>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</si>
  <si>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</si>
  <si>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</si>
  <si>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</si>
  <si>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</si>
  <si>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</si>
  <si>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</si>
  <si>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</si>
  <si>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</si>
  <si>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</si>
  <si>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</si>
  <si>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</si>
  <si>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</si>
  <si>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</si>
  <si>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</si>
  <si>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</si>
  <si>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</si>
  <si>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</si>
  <si>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</si>
  <si>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</si>
  <si>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</si>
  <si>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</si>
  <si>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</si>
  <si>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</si>
  <si>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</si>
  <si>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</si>
  <si>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</si>
  <si>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</si>
  <si>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</si>
  <si>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</si>
  <si>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</si>
  <si>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</si>
  <si>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</si>
  <si>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</si>
  <si>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</si>
  <si>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</si>
  <si>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</si>
  <si>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</si>
  <si>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</si>
  <si>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</si>
  <si>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</si>
  <si>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</si>
  <si>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</si>
  <si>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</si>
  <si>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</si>
  <si>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</si>
  <si>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</si>
  <si>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</si>
  <si>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</si>
  <si>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</si>
  <si>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</si>
  <si>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</si>
  <si>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</si>
  <si>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</si>
  <si>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</si>
  <si>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</si>
  <si>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</si>
  <si>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</si>
  <si>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</si>
  <si>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</si>
  <si>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</si>
  <si>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</si>
  <si>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</si>
  <si>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</si>
  <si>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</si>
  <si>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</si>
  <si>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</si>
  <si>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</si>
  <si>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</si>
  <si>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</si>
  <si>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</si>
  <si>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</si>
  <si>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</si>
  <si>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</si>
  <si>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</si>
  <si>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</si>
  <si>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</si>
  <si>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</si>
  <si>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2021-27-27001742020</t>
  </si>
  <si>
    <t>Prestar los servicios de educacion Inicial en el marco de la atencion integral en Hogares Infantiles - HI- de conformidad con el manual Operativo de la Modalidad Industrial, el Liniamiento tecnico Para la atencion a la primera Infancia y las directrices establacidas por el ICBF, en armonia con la politica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</si>
  <si>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</si>
  <si>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</si>
  <si>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</si>
  <si>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Instituto Colombiano de Bienestar Familiar</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</si>
  <si>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</si>
  <si>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</si>
  <si>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Consejo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</si>
  <si>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</si>
  <si>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</si>
  <si>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la troje Quibdo</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</si>
  <si>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</si>
  <si>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 de ALTAGRACIA,CALAORRA, Y JAGUO.</t>
  </si>
  <si>
    <t>Alcaldia de Quibdo</t>
  </si>
  <si>
    <t>11</t>
  </si>
  <si>
    <t>Apoyo integral a la primera infancia consistente, en acompañamiento psicosocial, apoyo pedagogico para los niños y niñas y sus familias mujeres en condicion de lactacia y gestacion.</t>
  </si>
  <si>
    <t>PASCUAL MOSQUERA ASPRILLA</t>
  </si>
  <si>
    <t>3136787213</t>
  </si>
  <si>
    <t>Carrera 6 N° 72-09</t>
  </si>
  <si>
    <t>Cra. 6 N° 27-09 piso 4</t>
  </si>
  <si>
    <t>fundacionequidad12@gmail.com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</si>
</sst>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sz val="11"/>
      <color theme="1" tint="4.9989318521683403E-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5" borderId="34" xfId="0" applyFont="1" applyFill="1" applyBorder="1" applyAlignment="1" applyProtection="1">
      <alignment vertical="center" wrapText="1"/>
      <protection locked="0"/>
    </xf>
    <xf numFmtId="0" fontId="0" fillId="0" borderId="34" xfId="0" applyBorder="1" applyAlignment="1" applyProtection="1">
      <alignment vertical="center" wrapText="1"/>
      <protection locked="0"/>
    </xf>
    <xf numFmtId="0" fontId="0" fillId="0" borderId="34" xfId="0" applyBorder="1" applyAlignment="1" applyProtection="1">
      <alignment vertical="top"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3" zoomScale="85" zoomScaleNormal="85" zoomScaleSheetLayoutView="40" zoomScalePageLayoutView="40" workbookViewId="0">
      <selection activeCell="I211" sqref="I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2653</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3" t="str">
        <f>HYPERLINK("#MI_Oferente_Singular!A114","CAPACIDAD RESIDUAL")</f>
        <v>CAPACIDAD RESIDUAL</v>
      </c>
      <c r="F8" s="244"/>
      <c r="G8" s="24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3" t="str">
        <f>HYPERLINK("#MI_Oferente_Singular!A162","TALENTO HUMANO")</f>
        <v>TALENTO HUMANO</v>
      </c>
      <c r="F9" s="244"/>
      <c r="G9" s="24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3" t="str">
        <f>HYPERLINK("#MI_Oferente_Singular!F162","INFRAESTRUCTURA")</f>
        <v>INFRAESTRUCTURA</v>
      </c>
      <c r="F10" s="244"/>
      <c r="G10" s="24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27" t="s">
        <v>8</v>
      </c>
      <c r="M15" s="227"/>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6"/>
      <c r="I20" s="149" t="s">
        <v>628</v>
      </c>
      <c r="J20" s="150" t="s">
        <v>630</v>
      </c>
      <c r="K20" s="151">
        <v>1955110400</v>
      </c>
      <c r="L20" s="152">
        <v>44197</v>
      </c>
      <c r="M20" s="152">
        <v>44561</v>
      </c>
      <c r="N20" s="135">
        <f>+(M20-L20)/30</f>
        <v>12.133333333333333</v>
      </c>
      <c r="O20" s="138"/>
      <c r="U20" s="134"/>
      <c r="V20" s="105">
        <f ca="1">NOW()</f>
        <v>44193.909565972222</v>
      </c>
      <c r="W20" s="105">
        <f ca="1">NOW()</f>
        <v>44193.909565972222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9"/>
      <c r="I37" s="130"/>
      <c r="J37" s="130"/>
      <c r="K37" s="130"/>
      <c r="L37" s="130"/>
      <c r="M37" s="130"/>
      <c r="N37" s="130"/>
      <c r="O37" s="131"/>
    </row>
    <row r="38" spans="1:16" ht="21" customHeight="1" x14ac:dyDescent="0.25">
      <c r="A38" s="9"/>
      <c r="B38" s="241" t="str">
        <f>VLOOKUP(B20,EAS!A2:B1439,2,0)</f>
        <v>FUNDACION EQUIDAD</v>
      </c>
      <c r="C38" s="241"/>
      <c r="D38" s="241"/>
      <c r="E38" s="241"/>
      <c r="F38" s="241"/>
      <c r="G38" s="5"/>
      <c r="H38" s="132"/>
      <c r="I38" s="250" t="s">
        <v>7</v>
      </c>
      <c r="J38" s="250"/>
      <c r="K38" s="250"/>
      <c r="L38" s="250"/>
      <c r="M38" s="250"/>
      <c r="N38" s="250"/>
      <c r="O38" s="133"/>
    </row>
    <row r="39" spans="1:16" ht="42.95" customHeight="1" thickBot="1" x14ac:dyDescent="0.3">
      <c r="A39" s="10"/>
      <c r="B39" s="11"/>
      <c r="C39" s="11"/>
      <c r="D39" s="11"/>
      <c r="E39" s="11"/>
      <c r="F39" s="11"/>
      <c r="G39" s="11"/>
      <c r="H39" s="10"/>
      <c r="I39" s="236" t="s">
        <v>2677</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2654</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77" t="s">
        <v>2678</v>
      </c>
      <c r="C48" s="112" t="s">
        <v>32</v>
      </c>
      <c r="D48" s="110" t="s">
        <v>2679</v>
      </c>
      <c r="E48" s="145">
        <v>43123</v>
      </c>
      <c r="F48" s="145">
        <v>43453</v>
      </c>
      <c r="G48" s="160">
        <f>IF(AND(E48&lt;&gt;"",F48&lt;&gt;""),((F48-E48)/30),"")</f>
        <v>11</v>
      </c>
      <c r="H48" s="178" t="s">
        <v>2680</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2681</v>
      </c>
      <c r="C49" s="112" t="s">
        <v>31</v>
      </c>
      <c r="D49" s="110" t="s">
        <v>2682</v>
      </c>
      <c r="E49" s="145">
        <v>43923</v>
      </c>
      <c r="F49" s="145">
        <v>44165</v>
      </c>
      <c r="G49" s="160">
        <f t="shared" ref="G49:G50" si="2">IF(AND(E49&lt;&gt;"",F49&lt;&gt;""),((F49-E49)/30),"")</f>
        <v>8.0666666666666664</v>
      </c>
      <c r="H49" s="179" t="s">
        <v>2683</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2684</v>
      </c>
      <c r="C50" s="112" t="s">
        <v>32</v>
      </c>
      <c r="D50" s="110" t="s">
        <v>2685</v>
      </c>
      <c r="E50" s="145">
        <v>43501</v>
      </c>
      <c r="F50" s="145">
        <v>43777</v>
      </c>
      <c r="G50" s="160">
        <f t="shared" si="2"/>
        <v>9.1999999999999993</v>
      </c>
      <c r="H50" s="178" t="s">
        <v>2686</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2687</v>
      </c>
      <c r="C51" s="112" t="s">
        <v>32</v>
      </c>
      <c r="D51" s="110" t="s">
        <v>2688</v>
      </c>
      <c r="E51" s="145">
        <v>42758</v>
      </c>
      <c r="F51" s="145">
        <v>43092</v>
      </c>
      <c r="G51" s="160">
        <f t="shared" ref="G51:G107" si="3">IF(AND(E51&lt;&gt;"",F51&lt;&gt;""),((F51-E51)/30),"")</f>
        <v>11.133333333333333</v>
      </c>
      <c r="H51" s="178" t="s">
        <v>2689</v>
      </c>
      <c r="I51" s="113" t="s">
        <v>628</v>
      </c>
      <c r="J51" s="113" t="s">
        <v>630</v>
      </c>
      <c r="K51" s="116">
        <v>80578000</v>
      </c>
      <c r="L51" s="115" t="s">
        <v>1148</v>
      </c>
      <c r="M51" s="117"/>
      <c r="N51" s="115" t="s">
        <v>27</v>
      </c>
      <c r="O51" s="115" t="s">
        <v>1148</v>
      </c>
      <c r="P51" s="78"/>
    </row>
    <row r="52" spans="1:16" s="7" customFormat="1" ht="24.75" customHeight="1" outlineLevel="1" x14ac:dyDescent="0.25">
      <c r="A52" s="144">
        <v>5</v>
      </c>
      <c r="B52" s="111" t="s">
        <v>2690</v>
      </c>
      <c r="C52" s="112" t="s">
        <v>31</v>
      </c>
      <c r="D52" s="110" t="s">
        <v>2691</v>
      </c>
      <c r="E52" s="145">
        <v>42465</v>
      </c>
      <c r="F52" s="145">
        <v>42712</v>
      </c>
      <c r="G52" s="160">
        <f t="shared" si="3"/>
        <v>8.2333333333333325</v>
      </c>
      <c r="H52" s="179" t="s">
        <v>2692</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2655</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2659</v>
      </c>
      <c r="B163" s="211"/>
      <c r="C163" s="211"/>
      <c r="D163" s="211"/>
      <c r="E163" s="212"/>
      <c r="F163" s="213" t="s">
        <v>2660</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2657</v>
      </c>
      <c r="C168" s="237"/>
      <c r="D168" s="237"/>
      <c r="E168" s="8"/>
      <c r="F168" s="5"/>
      <c r="H168" s="81" t="s">
        <v>2656</v>
      </c>
      <c r="I168" s="218"/>
      <c r="J168" s="219"/>
      <c r="K168" s="219"/>
      <c r="L168" s="219"/>
      <c r="M168" s="219"/>
      <c r="N168" s="219"/>
      <c r="O168" s="22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2667</v>
      </c>
      <c r="B172" s="208"/>
      <c r="C172" s="208"/>
      <c r="D172" s="208"/>
      <c r="E172" s="208"/>
      <c r="F172" s="208"/>
      <c r="G172" s="208"/>
      <c r="H172" s="208"/>
      <c r="I172" s="208"/>
      <c r="J172" s="208"/>
      <c r="K172" s="208"/>
      <c r="L172" s="208"/>
      <c r="M172" s="208"/>
      <c r="N172" s="208"/>
      <c r="O172" s="209"/>
      <c r="P172" s="76"/>
    </row>
    <row r="173" spans="1:28" ht="15" customHeight="1" x14ac:dyDescent="0.25">
      <c r="A173" s="201" t="s">
        <v>2673</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2668</v>
      </c>
      <c r="C176" s="228"/>
      <c r="D176" s="228"/>
      <c r="E176" s="228"/>
      <c r="F176" s="228"/>
      <c r="G176" s="228"/>
      <c r="H176" s="20"/>
      <c r="I176" s="181" t="s">
        <v>2674</v>
      </c>
      <c r="J176" s="182"/>
      <c r="K176" s="182"/>
      <c r="L176" s="182"/>
      <c r="M176" s="182"/>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2671</v>
      </c>
      <c r="O177" s="8"/>
      <c r="Q177" s="19"/>
      <c r="R177" s="19"/>
      <c r="S177" s="19"/>
      <c r="T177" s="19"/>
      <c r="U177" s="19"/>
      <c r="V177" s="19"/>
      <c r="W177" s="19"/>
      <c r="X177" s="19"/>
      <c r="Y177" s="19"/>
      <c r="Z177" s="19"/>
      <c r="AA177" s="19"/>
      <c r="AB177" s="19"/>
    </row>
    <row r="178" spans="1:28" ht="23.25" x14ac:dyDescent="0.25">
      <c r="A178" s="9"/>
      <c r="B178" s="232"/>
      <c r="C178" s="233"/>
      <c r="D178" s="234"/>
      <c r="E178" s="167"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4"/>
      <c r="Z178" s="165" t="str">
        <f>IF(Y178&gt;0,SUM(E180+Y178),"")</f>
        <v/>
      </c>
      <c r="AA178" s="19"/>
      <c r="AB178" s="19"/>
    </row>
    <row r="179" spans="1:28" ht="23.25" x14ac:dyDescent="0.25">
      <c r="A179" s="9"/>
      <c r="B179" s="194" t="s">
        <v>2668</v>
      </c>
      <c r="C179" s="194"/>
      <c r="D179" s="194"/>
      <c r="E179" s="171">
        <v>0.02</v>
      </c>
      <c r="F179" s="170">
        <v>0.03</v>
      </c>
      <c r="G179" s="165">
        <f>IF(F179&gt;0,SUM(E179+F179),"")</f>
        <v>0.05</v>
      </c>
      <c r="H179" s="5"/>
      <c r="I179" s="194" t="s">
        <v>2670</v>
      </c>
      <c r="J179" s="194"/>
      <c r="K179" s="194"/>
      <c r="L179" s="194"/>
      <c r="M179" s="172"/>
      <c r="O179" s="8"/>
      <c r="Q179" s="19"/>
      <c r="R179" s="159" t="str">
        <f>IF(M179&gt;0,SUM(L179+M179),"")</f>
        <v/>
      </c>
      <c r="T179" s="19"/>
      <c r="U179" s="240" t="s">
        <v>1166</v>
      </c>
      <c r="V179" s="240"/>
      <c r="W179" s="240"/>
      <c r="X179" s="24">
        <v>0.02</v>
      </c>
      <c r="Y179" s="164"/>
      <c r="Z179" s="165" t="str">
        <f>IF(Y179&gt;0,SUM(E181+Y179),"")</f>
        <v/>
      </c>
      <c r="AA179" s="19"/>
      <c r="AB179" s="19"/>
    </row>
    <row r="180" spans="1:28" ht="23.25" hidden="1" x14ac:dyDescent="0.25">
      <c r="A180" s="9"/>
      <c r="B180" s="180"/>
      <c r="C180" s="180"/>
      <c r="D180" s="180"/>
      <c r="E180" s="169"/>
      <c r="H180" s="5"/>
      <c r="I180" s="180"/>
      <c r="J180" s="180"/>
      <c r="K180" s="180"/>
      <c r="L180" s="180"/>
      <c r="M180" s="5"/>
      <c r="O180" s="8"/>
      <c r="Q180" s="19"/>
      <c r="R180" s="159" t="str">
        <f>IF(S180&gt;0,SUM(L180+S180),"")</f>
        <v/>
      </c>
      <c r="S180" s="164"/>
      <c r="T180" s="19"/>
      <c r="U180" s="240" t="s">
        <v>1167</v>
      </c>
      <c r="V180" s="240"/>
      <c r="W180" s="240"/>
      <c r="X180" s="24">
        <v>0.03</v>
      </c>
      <c r="Y180" s="164"/>
      <c r="Z180" s="165" t="str">
        <f>IF(Y180&gt;0,SUM(E182+Y180),"")</f>
        <v/>
      </c>
      <c r="AA180" s="19"/>
      <c r="AB180" s="19"/>
    </row>
    <row r="181" spans="1:28" ht="23.25" hidden="1" x14ac:dyDescent="0.25">
      <c r="A181" s="9"/>
      <c r="B181" s="180"/>
      <c r="C181" s="180"/>
      <c r="D181" s="180"/>
      <c r="E181" s="169"/>
      <c r="H181" s="5"/>
      <c r="I181" s="180"/>
      <c r="J181" s="180"/>
      <c r="K181" s="180"/>
      <c r="L181" s="180"/>
      <c r="M181" s="5"/>
      <c r="O181" s="8"/>
      <c r="Q181" s="19"/>
      <c r="R181" s="159" t="str">
        <f>IF(S181&gt;0,SUM(L181+S181),"")</f>
        <v/>
      </c>
      <c r="S181" s="164"/>
      <c r="T181" s="19"/>
      <c r="U181" s="19"/>
      <c r="V181" s="19"/>
      <c r="W181" s="19"/>
      <c r="X181" s="19"/>
      <c r="Y181" s="19"/>
      <c r="Z181" s="19"/>
      <c r="AA181" s="19"/>
      <c r="AB181" s="19"/>
    </row>
    <row r="182" spans="1:28" ht="23.25" hidden="1" x14ac:dyDescent="0.25">
      <c r="A182" s="9"/>
      <c r="B182" s="180"/>
      <c r="C182" s="180"/>
      <c r="D182" s="180"/>
      <c r="E182" s="169"/>
      <c r="H182" s="5"/>
      <c r="I182" s="180"/>
      <c r="J182" s="180"/>
      <c r="K182" s="180"/>
      <c r="L182" s="180"/>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97755520</v>
      </c>
      <c r="F185" s="92"/>
      <c r="G185" s="93"/>
      <c r="H185" s="88"/>
      <c r="I185" s="90" t="s">
        <v>2627</v>
      </c>
      <c r="J185" s="166">
        <f>+SUM(M179:M183)</f>
        <v>0</v>
      </c>
      <c r="K185" s="239" t="s">
        <v>2628</v>
      </c>
      <c r="L185" s="239"/>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8" t="s">
        <v>2636</v>
      </c>
      <c r="C192" s="198"/>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2693</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8" t="s">
        <v>2658</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2696</v>
      </c>
      <c r="L211" s="21"/>
      <c r="M211" s="21"/>
      <c r="N211" s="21"/>
      <c r="O211" s="8"/>
    </row>
    <row r="212" spans="1:15" x14ac:dyDescent="0.25">
      <c r="A212" s="9"/>
      <c r="B212" s="27" t="s">
        <v>2619</v>
      </c>
      <c r="C212" s="147" t="s">
        <v>2693</v>
      </c>
      <c r="D212" s="21"/>
      <c r="G212" s="27" t="s">
        <v>2621</v>
      </c>
      <c r="H212" s="148" t="s">
        <v>2694</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2020-12-29T03:37:39Z</cp:lastPrinted>
  <dcterms:created xsi:type="dcterms:W3CDTF">2020-10-14T21:57:42Z</dcterms:created>
  <dcterms:modified xsi:type="dcterms:W3CDTF">2020-12-29T03:50:08Z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