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ACEPTACION OFERTA\QUIBDO 12 DESARROLLO INFANTIL EN MEDIO FAMILIAR SIN ARRIENDO - FAMILI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52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<sst xmlns="http://schemas.openxmlformats.org/spreadsheetml/2006/main" count="3125" uniqueCount="2707">
  <si>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</si>
  <si>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</si>
  <si>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</si>
  <si>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</si>
  <si>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</si>
  <si>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</si>
  <si>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</si>
  <si>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</si>
  <si>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</si>
  <si>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</si>
  <si>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</si>
  <si>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</si>
  <si>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</si>
  <si>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</si>
  <si>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</si>
  <si>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</si>
  <si>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</si>
  <si>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</si>
  <si>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</si>
  <si>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</si>
  <si>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</si>
  <si>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</si>
  <si>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</si>
  <si>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</si>
  <si>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</si>
  <si>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</si>
  <si>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</si>
  <si>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</si>
  <si>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</si>
  <si>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</si>
  <si>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</si>
  <si>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</si>
  <si>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</si>
  <si>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</si>
  <si>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</si>
  <si>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</si>
  <si>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</si>
  <si>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</si>
  <si>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</si>
  <si>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</si>
  <si>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</si>
  <si>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</si>
  <si>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</si>
  <si>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</si>
  <si>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</si>
  <si>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</si>
  <si>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</si>
  <si>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</si>
  <si>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</si>
  <si>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</si>
  <si>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</si>
  <si>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</si>
  <si>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</si>
  <si>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</si>
  <si>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</si>
  <si>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</si>
  <si>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</si>
  <si>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</si>
  <si>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</si>
  <si>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</si>
  <si>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</si>
  <si>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</si>
  <si>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</si>
  <si>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</si>
  <si>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</si>
  <si>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</si>
  <si>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</si>
  <si>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</si>
  <si>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</si>
  <si>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</si>
  <si>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</si>
  <si>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</si>
  <si>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</si>
  <si>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</si>
  <si>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</si>
  <si>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</si>
  <si>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</si>
  <si>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</si>
  <si>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</si>
  <si>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</si>
  <si>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</si>
  <si>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</si>
  <si>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</si>
  <si>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</si>
  <si>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</si>
  <si>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</si>
  <si>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</si>
  <si>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</si>
  <si>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</si>
  <si>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</si>
  <si>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</si>
  <si>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</si>
  <si>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</si>
  <si>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</si>
  <si>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</si>
  <si>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</si>
  <si>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</si>
  <si>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</si>
  <si>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</si>
  <si>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</si>
  <si>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</si>
  <si>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</si>
  <si>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</si>
  <si>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</si>
  <si>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</si>
  <si>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</si>
  <si>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</si>
  <si>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</si>
  <si>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</si>
  <si>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</si>
  <si>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</si>
  <si>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</si>
  <si>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</si>
  <si>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</si>
  <si>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</si>
  <si>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</si>
  <si>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</si>
  <si>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</si>
  <si>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</si>
  <si>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</si>
  <si>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</si>
  <si>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</si>
  <si>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</si>
  <si>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</si>
  <si>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</si>
  <si>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</si>
  <si>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</si>
  <si>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</si>
  <si>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</si>
  <si>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</si>
  <si>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</si>
  <si>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</si>
  <si>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</si>
  <si>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</si>
  <si>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</si>
  <si>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</si>
  <si>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</si>
  <si>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</si>
  <si>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</si>
  <si>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</si>
  <si>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</si>
  <si>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</si>
  <si>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</si>
  <si>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</si>
  <si>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</si>
  <si>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</si>
  <si>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</si>
  <si>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</si>
  <si>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</si>
  <si>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</si>
  <si>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</si>
  <si>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</si>
  <si>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</si>
  <si>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</si>
  <si>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</si>
  <si>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</si>
  <si>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</si>
  <si>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</si>
  <si>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</si>
  <si>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</si>
  <si>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</si>
  <si>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</si>
  <si>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</si>
  <si>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</si>
  <si>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</si>
  <si>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</si>
  <si>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</si>
  <si>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</si>
  <si>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</si>
  <si>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</si>
  <si>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</si>
  <si>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</si>
  <si>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</si>
  <si>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</si>
  <si>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</si>
  <si>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</si>
  <si>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</si>
  <si>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</si>
  <si>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</si>
  <si>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</si>
  <si>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</si>
  <si>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</si>
  <si>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</si>
  <si>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</si>
  <si>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</si>
  <si>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</si>
  <si>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</si>
  <si>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</si>
  <si>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</si>
  <si>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</si>
  <si>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</si>
  <si>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</si>
  <si>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</si>
  <si>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</si>
  <si>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</si>
  <si>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</si>
  <si>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</si>
  <si>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</si>
  <si>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</si>
  <si>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</si>
  <si>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</si>
  <si>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</si>
  <si>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</si>
  <si>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</si>
  <si>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</si>
  <si>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</si>
  <si>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</si>
  <si>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</si>
  <si>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</si>
  <si>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</si>
  <si>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</si>
  <si>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</si>
  <si>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</si>
  <si>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</si>
  <si>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</si>
  <si>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</si>
  <si>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</si>
  <si>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</si>
  <si>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</si>
  <si>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</si>
  <si>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</si>
  <si>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</si>
  <si>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</si>
  <si>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</si>
  <si>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</si>
  <si>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</si>
  <si>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</si>
  <si>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</si>
  <si>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</si>
  <si>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</si>
  <si>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</si>
  <si>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</si>
  <si>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</si>
  <si>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</si>
  <si>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</si>
  <si>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</si>
  <si>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</si>
  <si>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</si>
  <si>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</si>
  <si>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</si>
  <si>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</si>
  <si>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</si>
  <si>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</si>
  <si>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</si>
  <si>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</si>
  <si>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</si>
  <si>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</si>
  <si>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</si>
  <si>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</si>
  <si>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</si>
  <si>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</si>
  <si>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</si>
  <si>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</si>
  <si>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</si>
  <si>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</si>
  <si>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</si>
  <si>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</si>
  <si>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</si>
  <si>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</si>
  <si>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</si>
  <si>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</si>
  <si>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</si>
  <si>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</si>
  <si>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</si>
  <si>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</si>
  <si>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</si>
  <si>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</si>
  <si>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</si>
  <si>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</si>
  <si>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</si>
  <si>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</si>
  <si>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</si>
  <si>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</si>
  <si>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</si>
  <si>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</si>
  <si>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</si>
  <si>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</si>
  <si>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</si>
  <si>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</si>
  <si>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</si>
  <si>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</si>
  <si>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</si>
  <si>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</si>
  <si>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</si>
  <si>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</si>
  <si>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</si>
  <si>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</si>
  <si>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</si>
  <si>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</si>
  <si>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</si>
  <si>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</si>
  <si>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</si>
  <si>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</si>
  <si>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</si>
  <si>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</si>
  <si>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</si>
  <si>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</si>
  <si>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</si>
  <si>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</si>
  <si>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</si>
  <si>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</si>
  <si>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</si>
  <si>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</si>
  <si>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</si>
  <si>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</si>
  <si>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</si>
  <si>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</si>
  <si>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</si>
  <si>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</si>
  <si>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</si>
  <si>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</si>
  <si>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</si>
  <si>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</si>
  <si>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</si>
  <si>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</si>
  <si>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</si>
  <si>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</si>
  <si>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</si>
  <si>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</si>
  <si>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</si>
  <si>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</si>
  <si>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</si>
  <si>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</si>
  <si>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</si>
  <si>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</si>
  <si>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</si>
  <si>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</si>
  <si>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</si>
  <si>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</si>
  <si>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</si>
  <si>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</si>
  <si>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</si>
  <si>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</si>
  <si>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</si>
  <si>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</si>
  <si>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</si>
  <si>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</si>
  <si>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</si>
  <si>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</si>
  <si>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</si>
  <si>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</si>
  <si>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</si>
  <si>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</si>
  <si>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</si>
  <si>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</si>
  <si>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</si>
  <si>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</si>
  <si>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</si>
  <si>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</si>
  <si>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</si>
  <si>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</si>
  <si>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</si>
  <si>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</si>
  <si>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</si>
  <si>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</si>
  <si>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</si>
  <si>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</si>
  <si>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</si>
  <si>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</si>
  <si>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</si>
  <si>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</si>
  <si>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</si>
  <si>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</si>
  <si>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</si>
  <si>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</si>
  <si>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</si>
  <si>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</si>
  <si>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</si>
  <si>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</si>
  <si>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</si>
  <si>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</si>
  <si>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</si>
  <si>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</si>
  <si>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</si>
  <si>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</si>
  <si>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</si>
  <si>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</si>
  <si>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</si>
  <si>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</si>
  <si>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</si>
  <si>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</si>
  <si>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</si>
  <si>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</si>
  <si>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</si>
  <si>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</si>
  <si>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</si>
  <si>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</si>
  <si>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</si>
  <si>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</si>
  <si>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</si>
  <si>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</si>
  <si>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</si>
  <si>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</si>
  <si>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</si>
  <si>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</si>
  <si>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</si>
  <si>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</si>
  <si>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</si>
  <si>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</si>
  <si>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</si>
  <si>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</si>
  <si>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</si>
  <si>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</si>
  <si>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</si>
  <si>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</si>
  <si>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</si>
  <si>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</si>
  <si>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</si>
  <si>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</si>
  <si>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</si>
  <si>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</si>
  <si>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</si>
  <si>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</si>
  <si>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</si>
  <si>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</si>
  <si>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</si>
  <si>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</si>
  <si>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</si>
  <si>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</si>
  <si>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</si>
  <si>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</si>
  <si>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</si>
  <si>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</si>
  <si>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</si>
  <si>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</si>
  <si>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</si>
  <si>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</si>
  <si>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</si>
  <si>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</si>
  <si>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</si>
  <si>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</si>
  <si>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</si>
  <si>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</si>
  <si>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</si>
  <si>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</si>
  <si>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</si>
  <si>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</si>
  <si>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</si>
  <si>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</si>
  <si>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</si>
  <si>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</si>
  <si>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</si>
  <si>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</si>
  <si>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</si>
  <si>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</si>
  <si>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</si>
  <si>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</si>
  <si>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</si>
  <si>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</si>
  <si>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</si>
  <si>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</si>
  <si>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</si>
  <si>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</si>
  <si>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</si>
  <si>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</si>
  <si>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</si>
  <si>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</si>
  <si>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</si>
  <si>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</si>
  <si>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</si>
  <si>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</si>
  <si>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</si>
  <si>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</si>
  <si>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</si>
  <si>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</si>
  <si>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</si>
  <si>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</si>
  <si>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</si>
  <si>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</si>
  <si>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</si>
  <si>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</si>
  <si>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</si>
  <si>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</si>
  <si>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</si>
  <si>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</si>
  <si>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</si>
  <si>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</si>
  <si>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</si>
  <si>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</si>
  <si>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</si>
  <si>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</si>
  <si>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</si>
  <si>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</si>
  <si>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</si>
  <si>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</si>
  <si>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</si>
  <si>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</si>
  <si>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</si>
  <si>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</si>
  <si>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</si>
  <si>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</si>
  <si>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</si>
  <si>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</si>
  <si>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</si>
  <si>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</si>
  <si>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</si>
  <si>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</si>
  <si>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</si>
  <si>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</si>
  <si>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</si>
  <si>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</si>
  <si>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</si>
  <si>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</si>
  <si>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</si>
  <si>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</si>
  <si>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</si>
  <si>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</si>
  <si>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</si>
  <si>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</si>
  <si>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</si>
  <si>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</si>
  <si>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</si>
  <si>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</si>
  <si>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</si>
  <si>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</si>
  <si>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</si>
  <si>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</si>
  <si>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</si>
  <si>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</si>
  <si>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</si>
  <si>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</si>
  <si>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</si>
  <si>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</si>
  <si>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</si>
  <si>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</si>
  <si>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</si>
  <si>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</si>
  <si>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</si>
  <si>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</si>
  <si>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</si>
  <si>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</si>
  <si>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</si>
  <si>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</si>
  <si>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</si>
  <si>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</si>
  <si>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</si>
  <si>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</si>
  <si>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</si>
  <si>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</si>
  <si>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</si>
  <si>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</si>
  <si>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</si>
  <si>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</si>
  <si>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</si>
  <si>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</si>
  <si>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</si>
  <si>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</si>
  <si>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</si>
  <si>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</si>
  <si>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</si>
  <si>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</si>
  <si>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</si>
  <si>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</si>
  <si>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</si>
  <si>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</si>
  <si>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</si>
  <si>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</si>
  <si>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</si>
  <si>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</si>
  <si>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</si>
  <si>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</si>
  <si>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</si>
  <si>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</si>
  <si>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</si>
  <si>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</si>
  <si>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</si>
  <si>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</si>
  <si>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</si>
  <si>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</si>
  <si>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</si>
  <si>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</si>
  <si>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</si>
  <si>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</si>
  <si>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</si>
  <si>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</si>
  <si>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</si>
  <si>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</si>
  <si>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</si>
  <si>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</si>
  <si>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</si>
  <si>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</si>
  <si>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</si>
  <si>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</si>
  <si>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</si>
  <si>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</si>
  <si>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</si>
  <si>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</si>
  <si>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</si>
  <si>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</si>
  <si>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</si>
  <si>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</si>
  <si>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</si>
  <si>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</si>
  <si>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</si>
  <si>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</si>
  <si>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</si>
  <si>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</si>
  <si>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</si>
  <si>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</si>
  <si>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</si>
  <si>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</si>
  <si>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</si>
  <si>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</si>
  <si>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</si>
  <si>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</si>
  <si>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</si>
  <si>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</si>
  <si>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</si>
  <si>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</si>
  <si>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</si>
  <si>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</si>
  <si>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</si>
  <si>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</si>
  <si>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</si>
  <si>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</si>
  <si>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</si>
  <si>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</si>
  <si>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</si>
  <si>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</si>
  <si>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</si>
  <si>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</si>
  <si>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</si>
  <si>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</si>
  <si>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</si>
  <si>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</si>
  <si>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</si>
  <si>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</si>
  <si>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</si>
  <si>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</si>
  <si>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</si>
  <si>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</si>
  <si>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</si>
  <si>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</si>
  <si>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</si>
  <si>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</si>
  <si>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</si>
  <si>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</si>
  <si>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</si>
  <si>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</si>
  <si>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</si>
  <si>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</si>
  <si>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</si>
  <si>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</si>
  <si>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</si>
  <si>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</si>
  <si>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</si>
  <si>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</si>
  <si>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</si>
  <si>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</si>
  <si>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</si>
  <si>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</si>
  <si>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</si>
  <si>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</si>
  <si>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</si>
  <si>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</si>
  <si>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</si>
  <si>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</si>
  <si>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</si>
  <si>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</si>
  <si>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</si>
  <si>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</si>
  <si>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</si>
  <si>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</si>
  <si>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</si>
  <si>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</si>
  <si>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</si>
  <si>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</si>
  <si>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</si>
  <si>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</si>
  <si>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</si>
  <si>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</si>
  <si>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</si>
  <si>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</si>
  <si>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</si>
  <si>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</si>
  <si>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</si>
  <si>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</si>
  <si>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</si>
  <si>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</si>
  <si>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</si>
  <si>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</si>
  <si>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</si>
  <si>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</si>
  <si>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</si>
  <si>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</si>
  <si>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</si>
  <si>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</si>
  <si>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</si>
  <si>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</si>
  <si>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</si>
  <si>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</si>
  <si>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</si>
  <si>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</si>
  <si>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</si>
  <si>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</si>
  <si>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</si>
  <si>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</si>
  <si>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</si>
  <si>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</si>
  <si>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</si>
  <si>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</si>
  <si>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</si>
  <si>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</si>
  <si>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</si>
  <si>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</si>
  <si>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</si>
  <si>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</si>
  <si>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</si>
  <si>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</si>
  <si>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</si>
  <si>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</si>
  <si>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</si>
  <si>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</si>
  <si>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</si>
  <si>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</si>
  <si>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</si>
  <si>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</si>
  <si>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</si>
  <si>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</si>
  <si>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</si>
  <si>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</si>
  <si>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</si>
  <si>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</si>
  <si>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</si>
  <si>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</si>
  <si>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</si>
  <si>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</si>
  <si>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</si>
  <si>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</si>
  <si>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</si>
  <si>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</si>
  <si>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</si>
  <si>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</si>
  <si>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</si>
  <si>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</si>
  <si>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</si>
  <si>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</si>
  <si>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</si>
  <si>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</si>
  <si>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</si>
  <si>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</si>
  <si>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</si>
  <si>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</si>
  <si>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</si>
  <si>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</si>
  <si>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</si>
  <si>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</si>
  <si>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</si>
  <si>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</si>
  <si>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</si>
  <si>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</si>
  <si>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</si>
  <si>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</si>
  <si>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</si>
  <si>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</si>
  <si>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</si>
  <si>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</si>
  <si>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</si>
  <si>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</si>
  <si>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</si>
  <si>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</si>
  <si>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</si>
  <si>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</si>
  <si>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</si>
  <si>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</si>
  <si>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</si>
  <si>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</si>
  <si>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</si>
  <si>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</si>
  <si>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</si>
  <si>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</si>
  <si>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</si>
  <si>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</si>
  <si>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</si>
  <si>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</si>
  <si>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</si>
  <si>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</si>
  <si>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</si>
  <si>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</si>
  <si>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</si>
  <si>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</si>
  <si>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</si>
  <si>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</si>
  <si>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</si>
  <si>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</si>
  <si>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</si>
  <si>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</si>
  <si>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</si>
  <si>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</si>
  <si>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</si>
  <si>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</si>
  <si>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</si>
  <si>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</si>
  <si>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</si>
  <si>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</si>
  <si>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</si>
  <si>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</si>
  <si>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</si>
  <si>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</si>
  <si>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</si>
  <si>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</si>
  <si>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</si>
  <si>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</si>
  <si>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</si>
  <si>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</si>
  <si>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</si>
  <si>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</si>
  <si>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</si>
  <si>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</si>
  <si>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</si>
  <si>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</si>
  <si>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</si>
  <si>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</si>
  <si>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</si>
  <si>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</si>
  <si>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</si>
  <si>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</si>
  <si>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</si>
  <si>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</si>
  <si>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</si>
  <si>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</si>
  <si>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</si>
  <si>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</si>
  <si>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</si>
  <si>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</si>
  <si>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</si>
  <si>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</si>
  <si>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</si>
  <si>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</si>
  <si>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</si>
  <si>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</si>
  <si>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</si>
  <si>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</si>
  <si>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</si>
  <si>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</si>
  <si>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</si>
  <si>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</si>
  <si>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</si>
  <si>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</si>
  <si>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</si>
  <si>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</si>
  <si>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</si>
  <si>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</si>
  <si>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</si>
  <si>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</si>
  <si>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</si>
  <si>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</si>
  <si>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</si>
  <si>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</si>
  <si>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</si>
  <si>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</si>
  <si>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</si>
  <si>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</si>
  <si>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</si>
  <si>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</si>
  <si>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</si>
  <si>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</si>
  <si>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</si>
  <si>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</si>
  <si>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</si>
  <si>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</si>
  <si>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</si>
  <si>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</si>
  <si>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</si>
  <si>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</si>
  <si>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</si>
  <si>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</si>
  <si>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</si>
  <si>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</si>
  <si>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</si>
  <si>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</si>
  <si>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</si>
  <si>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</si>
  <si>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</si>
  <si>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</si>
  <si>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</si>
  <si>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</si>
  <si>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</si>
  <si>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</si>
  <si>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</si>
  <si>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</si>
  <si>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</si>
  <si>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</si>
  <si>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</si>
  <si>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</si>
  <si>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</si>
  <si>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</si>
  <si>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</si>
  <si>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</si>
  <si>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</si>
  <si>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</si>
  <si>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</si>
  <si>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</si>
  <si>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</si>
  <si>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</si>
  <si>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</si>
  <si>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</si>
  <si>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</si>
  <si>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</si>
  <si>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</si>
  <si>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</si>
  <si>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</si>
  <si>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</si>
  <si>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</si>
  <si>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</si>
  <si>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</si>
  <si>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</si>
  <si>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</si>
  <si>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</si>
  <si>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</si>
  <si>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</si>
  <si>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</si>
  <si>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</si>
  <si>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</si>
  <si>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</si>
  <si>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</si>
  <si>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</si>
  <si>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</si>
  <si>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</si>
  <si>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</si>
  <si>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</si>
  <si>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</si>
  <si>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</si>
  <si>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</si>
  <si>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</si>
  <si>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</si>
  <si>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</si>
  <si>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</si>
  <si>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</si>
  <si>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</si>
  <si>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</si>
  <si>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</si>
  <si>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</si>
  <si>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</si>
  <si>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</si>
  <si>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</si>
  <si>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</si>
  <si>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</si>
  <si>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</si>
  <si>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</si>
  <si>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</si>
  <si>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</si>
  <si>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</si>
  <si>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</si>
  <si>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</si>
  <si>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</si>
  <si>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</si>
  <si>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</si>
  <si>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</si>
  <si>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</si>
  <si>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</si>
  <si>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</si>
  <si>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</si>
  <si>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</si>
  <si>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</si>
  <si>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</si>
  <si>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</si>
  <si>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</si>
  <si>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</si>
  <si>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</si>
  <si>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</si>
  <si>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</si>
  <si>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</si>
  <si>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</si>
  <si>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</si>
  <si>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</si>
  <si>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</si>
  <si>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</si>
  <si>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</si>
  <si>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</si>
  <si>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</si>
  <si>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</si>
  <si>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</si>
  <si>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</si>
  <si>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</si>
  <si>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</si>
  <si>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</si>
  <si>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</si>
  <si>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</si>
  <si>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</si>
  <si>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</si>
  <si>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</si>
  <si>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</si>
  <si>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</si>
  <si>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</si>
  <si>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</si>
  <si>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</si>
  <si>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</si>
  <si>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</si>
  <si>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</si>
  <si>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</si>
  <si>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</si>
  <si>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</si>
  <si>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</si>
  <si>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</si>
  <si>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</si>
  <si>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</si>
  <si>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</si>
  <si>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</si>
  <si>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</si>
  <si>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</si>
  <si>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</si>
  <si>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</si>
  <si>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</si>
  <si>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</si>
  <si>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</si>
  <si>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</si>
  <si>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</si>
  <si>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</si>
  <si>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</si>
  <si>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</si>
  <si>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</si>
  <si>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</si>
  <si>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</si>
  <si>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</si>
  <si>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</si>
  <si>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</si>
  <si>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</si>
  <si>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</si>
  <si>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</si>
  <si>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</si>
  <si>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</si>
  <si>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</si>
  <si>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</si>
  <si>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</si>
  <si>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</si>
  <si>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</si>
  <si>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</si>
  <si>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</si>
  <si>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</si>
  <si>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</si>
  <si>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</si>
  <si>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</si>
  <si>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</si>
  <si>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</si>
  <si>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</si>
  <si>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</si>
  <si>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</si>
  <si>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</si>
  <si>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</si>
  <si>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</si>
  <si>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</si>
  <si>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</si>
  <si>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</si>
  <si>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</si>
  <si>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</si>
  <si>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</si>
  <si>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</si>
  <si>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</si>
  <si>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</si>
  <si>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</si>
  <si>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</si>
  <si>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</si>
  <si>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</si>
  <si>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</si>
  <si>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</si>
  <si>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</si>
  <si>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</si>
  <si>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</si>
  <si>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</si>
  <si>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</si>
  <si>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</si>
  <si>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</si>
  <si>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</si>
  <si>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</si>
  <si>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</si>
  <si>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</si>
  <si>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</si>
  <si>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</si>
  <si>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</si>
  <si>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</si>
  <si>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</si>
  <si>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</si>
  <si>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</si>
  <si>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</si>
  <si>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</si>
  <si>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</si>
  <si>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</si>
  <si>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</si>
  <si>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</si>
  <si>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</si>
  <si>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</si>
  <si>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</si>
  <si>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</si>
  <si>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</si>
  <si>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</si>
  <si>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</si>
  <si>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</si>
  <si>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</si>
  <si>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</si>
  <si>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</si>
  <si>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</si>
  <si>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</si>
  <si>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</si>
  <si>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</si>
  <si>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</si>
  <si>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</si>
  <si>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</si>
  <si>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</si>
  <si>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</si>
  <si>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</si>
  <si>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</si>
  <si>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</si>
  <si>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</si>
  <si>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</si>
  <si>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</si>
  <si>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</si>
  <si>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</si>
  <si>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</si>
  <si>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</si>
  <si>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</si>
  <si>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</si>
  <si>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</si>
  <si>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</si>
  <si>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</si>
  <si>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</si>
  <si>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</si>
  <si>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</si>
  <si>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</si>
  <si>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</si>
  <si>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</si>
  <si>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</si>
  <si>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</si>
  <si>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</si>
  <si>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</si>
  <si>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</si>
  <si>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</si>
  <si>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</si>
  <si>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</si>
  <si>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</si>
  <si>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</si>
  <si>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</si>
  <si>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</si>
  <si>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</si>
  <si>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</si>
  <si>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</si>
  <si>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</si>
  <si>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</si>
  <si>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</si>
  <si>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</si>
  <si>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</si>
  <si>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</si>
  <si>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</si>
  <si>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</si>
  <si>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</si>
  <si>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</si>
  <si>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</si>
  <si>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</si>
  <si>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</si>
  <si>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</si>
  <si>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</si>
  <si>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</si>
  <si>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</si>
  <si>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</si>
  <si>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</si>
  <si>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</si>
  <si>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</si>
  <si>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</si>
  <si>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</si>
  <si>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</si>
  <si>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</si>
  <si>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</si>
  <si>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</si>
  <si>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</si>
  <si>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</si>
  <si>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</si>
  <si>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</si>
  <si>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</si>
  <si>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</si>
  <si>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</si>
  <si>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</si>
  <si>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</si>
  <si>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</si>
  <si>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</si>
  <si>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</si>
  <si>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</si>
  <si>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</si>
  <si>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</si>
  <si>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</si>
  <si>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</si>
  <si>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</si>
  <si>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</si>
  <si>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</si>
  <si>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</si>
  <si>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</si>
  <si>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</si>
  <si>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</si>
  <si>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</si>
  <si>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</si>
  <si>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</si>
  <si>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</si>
  <si>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</si>
  <si>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</si>
  <si>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</si>
  <si>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</si>
  <si>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</si>
  <si>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</si>
  <si>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</si>
  <si>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</si>
  <si>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</si>
  <si>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</si>
  <si>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</si>
  <si>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</si>
  <si>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</si>
  <si>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</si>
  <si>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</si>
  <si>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</si>
  <si>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</si>
  <si>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</si>
  <si>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</si>
  <si>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</si>
  <si>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</si>
  <si>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</si>
  <si>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</si>
  <si>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</si>
  <si>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</si>
  <si>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</si>
  <si>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</si>
  <si>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</si>
  <si>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</si>
  <si>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</si>
  <si>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</si>
  <si>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</si>
  <si>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</si>
  <si>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</si>
  <si>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</si>
  <si>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</si>
  <si>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</si>
  <si>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</si>
  <si>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</si>
  <si>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</si>
  <si>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</si>
  <si>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</si>
  <si>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</si>
  <si>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</si>
  <si>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</si>
  <si>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</si>
  <si>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</si>
  <si>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</si>
  <si>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</si>
  <si>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</si>
  <si>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</si>
  <si>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</si>
  <si>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</si>
  <si>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</si>
  <si>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</si>
  <si>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</si>
  <si>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</si>
  <si>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</si>
  <si>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</si>
  <si>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</si>
  <si>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</si>
  <si>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</si>
  <si>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</si>
  <si>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</si>
  <si>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</si>
  <si>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</si>
  <si>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</si>
  <si>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</si>
  <si>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</si>
  <si>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</si>
  <si>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</si>
  <si>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</si>
  <si>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</si>
  <si>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</si>
  <si>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</si>
  <si>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</si>
  <si>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</si>
  <si>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</si>
  <si>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</si>
  <si>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</si>
  <si>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</si>
  <si>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</si>
  <si>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</si>
  <si>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</si>
  <si>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</si>
  <si>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</si>
  <si>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</si>
  <si>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</si>
  <si>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</si>
  <si>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</si>
  <si>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</si>
  <si>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</si>
  <si>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</si>
  <si>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</si>
  <si>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</si>
  <si>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</si>
  <si>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</si>
  <si>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</si>
  <si>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</si>
  <si>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</si>
  <si>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</si>
  <si>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</si>
  <si>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</si>
  <si>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</si>
  <si>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</si>
  <si>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</si>
  <si>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</si>
  <si>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</si>
  <si>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</si>
  <si>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</si>
  <si>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</si>
  <si>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</si>
  <si>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</si>
  <si>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</si>
  <si>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</si>
  <si>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</si>
  <si>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</si>
  <si>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</si>
  <si>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</si>
  <si>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</si>
  <si>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</si>
  <si>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</si>
  <si>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</si>
  <si>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</si>
  <si>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</si>
  <si>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</si>
  <si>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</si>
  <si>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</si>
  <si>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</si>
  <si>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</si>
  <si>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</si>
  <si>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</si>
  <si>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</si>
  <si>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</si>
  <si>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</si>
  <si>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</si>
  <si>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</si>
  <si>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</si>
  <si>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</si>
  <si>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</si>
  <si>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</si>
  <si>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</si>
  <si>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</si>
  <si>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</si>
  <si>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</si>
  <si>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</si>
  <si>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</si>
  <si>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</si>
  <si>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</si>
  <si>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</si>
  <si>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</si>
  <si>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</si>
  <si>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</si>
  <si>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</si>
  <si>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</si>
  <si>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</si>
  <si>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</si>
  <si>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</si>
  <si>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</si>
  <si>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</si>
  <si>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</si>
  <si>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</si>
  <si>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</si>
  <si>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</si>
  <si>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</si>
  <si>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</si>
  <si>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</si>
  <si>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</si>
  <si>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</si>
  <si>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</si>
  <si>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</si>
  <si>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</si>
  <si>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</si>
  <si>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</si>
  <si>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</si>
  <si>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</si>
  <si>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</si>
  <si>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</si>
  <si>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</si>
  <si>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</si>
  <si>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</si>
  <si>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</si>
  <si>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</si>
  <si>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</si>
  <si>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</si>
  <si>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</si>
  <si>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</si>
  <si>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</si>
  <si>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</si>
  <si>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</si>
  <si>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</si>
  <si>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</si>
  <si>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</si>
  <si>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</si>
  <si>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</si>
  <si>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</si>
  <si>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</si>
  <si>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</si>
  <si>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</si>
  <si>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</si>
  <si>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</si>
  <si>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</si>
  <si>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</si>
  <si>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</si>
  <si>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</si>
  <si>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</si>
  <si>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</si>
  <si>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</si>
  <si>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</si>
  <si>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</si>
  <si>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</si>
  <si>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</si>
  <si>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</si>
  <si>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</si>
  <si>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</si>
  <si>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</si>
  <si>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</si>
  <si>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</si>
  <si>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</si>
  <si>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</si>
  <si>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</si>
  <si>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</si>
  <si>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</si>
  <si>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</si>
  <si>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</si>
  <si>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</si>
  <si>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</si>
  <si>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</si>
  <si>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</si>
  <si>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</si>
  <si>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</si>
  <si>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</si>
  <si>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</si>
  <si>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</si>
  <si>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</si>
  <si>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</si>
  <si>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</si>
  <si>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</si>
  <si>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</si>
  <si>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</si>
  <si>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</si>
  <si>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</si>
  <si>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</si>
  <si>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</si>
  <si>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</si>
  <si>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</si>
  <si>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</si>
  <si>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</si>
  <si>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</si>
  <si>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</si>
  <si>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</si>
  <si>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</si>
  <si>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</si>
  <si>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</si>
  <si>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</si>
  <si>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</si>
  <si>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</si>
  <si>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</si>
  <si>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</si>
  <si>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</si>
  <si>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</si>
  <si>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</si>
  <si>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</si>
  <si>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</si>
  <si>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</si>
  <si>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</si>
  <si>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</si>
  <si>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</si>
  <si>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</si>
  <si>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</si>
  <si>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</si>
  <si>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</si>
  <si>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</si>
  <si>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</si>
  <si>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</si>
  <si>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</si>
  <si>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</si>
  <si>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</si>
  <si>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</si>
  <si>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</si>
  <si>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</si>
  <si>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</si>
  <si>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</si>
  <si>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</si>
  <si>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</si>
  <si>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</si>
  <si>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</si>
  <si>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</si>
  <si>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</si>
  <si>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</si>
  <si>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</si>
  <si>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</si>
  <si>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</si>
  <si>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</si>
  <si>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</si>
  <si>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</si>
  <si>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</si>
  <si>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</si>
  <si>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</si>
  <si>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</si>
  <si>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</si>
  <si>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</si>
  <si>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</si>
  <si>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</si>
  <si>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</si>
  <si>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</si>
  <si>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</si>
  <si>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</si>
  <si>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</si>
  <si>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</si>
  <si>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</si>
  <si>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</si>
  <si>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</si>
  <si>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</si>
  <si>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</si>
  <si>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</si>
  <si>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</si>
  <si>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</si>
  <si>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</si>
  <si>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</si>
  <si>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</si>
  <si>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</si>
  <si>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</si>
  <si>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</si>
  <si>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</si>
  <si>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</si>
  <si>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</si>
  <si>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</si>
  <si>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</si>
  <si>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</si>
  <si>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</si>
  <si>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</si>
  <si>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</si>
  <si>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</si>
  <si>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</si>
  <si>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</si>
  <si>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</si>
  <si>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</si>
  <si>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</si>
  <si>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</si>
  <si>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</si>
  <si>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</si>
  <si>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</si>
  <si>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</si>
  <si>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</si>
  <si>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</si>
  <si>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</si>
  <si>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</si>
  <si>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</si>
  <si>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</si>
  <si>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</si>
  <si>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</si>
  <si>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</si>
  <si>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</si>
  <si>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</si>
  <si>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</si>
  <si>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</si>
  <si>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</si>
  <si>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</si>
  <si>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</si>
  <si>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</si>
  <si>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</si>
  <si>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</si>
  <si>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</si>
  <si>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</si>
  <si>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</si>
  <si>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</si>
  <si>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</si>
  <si>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</si>
  <si>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</si>
  <si>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</si>
  <si>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</si>
  <si>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</si>
  <si>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</si>
  <si>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</si>
  <si>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</si>
  <si>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</si>
  <si>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</si>
  <si>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</si>
  <si>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</si>
  <si>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</si>
  <si>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</si>
  <si>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</si>
  <si>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</si>
  <si>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</si>
  <si>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</si>
  <si>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</si>
  <si>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</si>
  <si>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</si>
  <si>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</si>
  <si>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</si>
  <si>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</si>
  <si>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</si>
  <si>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</si>
  <si>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</si>
  <si>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</si>
  <si>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</si>
  <si>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</si>
  <si>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</si>
  <si>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</si>
  <si>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</si>
  <si>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</si>
  <si>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</si>
  <si>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</si>
  <si>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</si>
  <si>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</si>
  <si>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</si>
  <si>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</si>
  <si>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</si>
  <si>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</si>
  <si>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</si>
  <si>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</si>
  <si>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</si>
  <si>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</si>
  <si>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</si>
  <si>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</si>
  <si>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</si>
  <si>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</si>
  <si>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</si>
  <si>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</si>
  <si>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</si>
  <si>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</si>
  <si>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</si>
  <si>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</si>
  <si>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</si>
  <si>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</si>
  <si>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</si>
  <si>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</si>
  <si>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</si>
  <si>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</si>
  <si>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</si>
  <si>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</si>
  <si>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</si>
  <si>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</si>
  <si>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</si>
  <si>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</si>
  <si>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</si>
  <si>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</si>
  <si>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</si>
  <si>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</si>
  <si>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</si>
  <si>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</si>
  <si>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</si>
  <si>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</si>
  <si>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</si>
  <si>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</si>
  <si>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</si>
  <si>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</si>
  <si>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</si>
  <si>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</si>
  <si>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</si>
  <si>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</si>
  <si>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</si>
  <si>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</si>
  <si>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</si>
  <si>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</si>
  <si>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</si>
  <si>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</si>
  <si>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</si>
  <si>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</si>
  <si>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</si>
  <si>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</si>
  <si>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</si>
  <si>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</si>
  <si>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</si>
  <si>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</si>
  <si>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</si>
  <si>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</si>
  <si>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</si>
  <si>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</si>
  <si>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</si>
  <si>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</si>
  <si>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</si>
  <si>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</si>
  <si>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</si>
  <si>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</si>
  <si>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</si>
  <si>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</si>
  <si>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</si>
  <si>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</si>
  <si>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</si>
  <si>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</si>
  <si>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</si>
  <si>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</si>
  <si>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</si>
  <si>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</si>
  <si>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</si>
  <si>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</si>
  <si>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</si>
  <si>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</si>
  <si>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</si>
  <si>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</si>
  <si>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</si>
  <si>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</si>
  <si>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</si>
  <si>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</si>
  <si>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</si>
  <si>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</si>
  <si>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</si>
  <si>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</si>
  <si>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</si>
  <si>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</si>
  <si>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</si>
  <si>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</si>
  <si>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</si>
  <si>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</si>
  <si>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</si>
  <si>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</si>
  <si>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</si>
  <si>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</si>
  <si>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</si>
  <si>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</si>
  <si>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</si>
  <si>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</si>
  <si>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</si>
  <si>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</si>
  <si>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</si>
  <si>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</si>
  <si>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</si>
  <si>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</si>
  <si>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</si>
  <si>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</si>
  <si>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</si>
  <si>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</si>
  <si>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</si>
  <si>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</si>
  <si>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</si>
  <si>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</si>
  <si>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</si>
  <si>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</si>
  <si>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</si>
  <si>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</si>
  <si>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</si>
  <si>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</si>
  <si>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</si>
  <si>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</si>
  <si>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</si>
  <si>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</si>
  <si>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</si>
  <si>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</si>
  <si>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</si>
  <si>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</si>
  <si>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</si>
  <si>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</si>
  <si>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</si>
  <si>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</si>
  <si>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</si>
  <si>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</si>
  <si>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</si>
  <si>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</si>
  <si>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</si>
  <si>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</si>
  <si>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</si>
  <si>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</si>
  <si>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</si>
  <si>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</si>
  <si>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</si>
  <si>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</si>
  <si>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</si>
  <si>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</si>
  <si>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</si>
  <si>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</si>
  <si>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</si>
  <si>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</si>
  <si>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</si>
  <si>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</si>
  <si>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</si>
  <si>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</si>
  <si>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</si>
  <si>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</si>
  <si>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</si>
  <si>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</si>
  <si>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</si>
  <si>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</si>
  <si>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</si>
  <si>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</si>
  <si>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</si>
  <si>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</si>
  <si>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</si>
  <si>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</si>
  <si>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</si>
  <si>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</si>
  <si>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</si>
  <si>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</si>
  <si>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</si>
  <si>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</si>
  <si>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</si>
  <si>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</si>
  <si>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</si>
  <si>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</si>
  <si>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</si>
  <si>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</si>
  <si>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</si>
  <si>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</si>
  <si>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</si>
  <si>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</si>
  <si>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</si>
  <si>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</si>
  <si>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</si>
  <si>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</si>
  <si>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</si>
  <si>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</si>
  <si>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</si>
  <si>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</si>
  <si>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</si>
  <si>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</si>
  <si>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</si>
  <si>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</si>
  <si>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</si>
  <si>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</si>
  <si>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</si>
  <si>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</si>
  <si>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</si>
  <si>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</si>
  <si>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</si>
  <si>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</si>
  <si>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</si>
  <si>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</si>
  <si>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</si>
  <si>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</si>
  <si>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</si>
  <si>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</si>
  <si>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</si>
  <si>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</si>
  <si>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</si>
  <si>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</si>
  <si>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</si>
  <si>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</si>
  <si>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</si>
  <si>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</si>
  <si>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</si>
  <si>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</si>
  <si>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</si>
  <si>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</si>
  <si>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</si>
  <si>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</si>
  <si>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</si>
  <si>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</si>
  <si>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</si>
  <si>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</si>
  <si>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</si>
  <si>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</si>
  <si>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</si>
  <si>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</si>
  <si>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</si>
  <si>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</si>
  <si>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</si>
  <si>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</si>
  <si>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</si>
  <si>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</si>
  <si>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</si>
  <si>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</si>
  <si>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</si>
  <si>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</si>
  <si>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</si>
  <si>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</si>
  <si>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</si>
  <si>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</si>
  <si>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</si>
  <si>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</si>
  <si>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</si>
  <si>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</si>
  <si>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</si>
  <si>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</si>
  <si>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</si>
  <si>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</si>
  <si>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</si>
  <si>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</si>
  <si>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</si>
  <si>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</si>
  <si>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</si>
  <si>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</si>
  <si>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</si>
  <si>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</si>
  <si>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</si>
  <si>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</si>
  <si>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</si>
  <si>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</si>
  <si>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</si>
  <si>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</si>
  <si>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</si>
  <si>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</si>
  <si>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</si>
  <si>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</si>
  <si>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</si>
  <si>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</si>
  <si>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</si>
  <si>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</si>
  <si>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</si>
  <si>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</si>
  <si>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</si>
  <si>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</si>
  <si>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</si>
  <si>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</si>
  <si>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</si>
  <si>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</si>
  <si>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</si>
  <si>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</si>
  <si>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</si>
  <si>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</si>
  <si>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</si>
  <si>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</si>
  <si>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</si>
  <si>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</si>
  <si>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</si>
  <si>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</si>
  <si>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</si>
  <si>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</si>
  <si>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</si>
  <si>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</si>
  <si>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</si>
  <si>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</si>
  <si>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</si>
  <si>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</si>
  <si>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</si>
  <si>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</si>
  <si>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</si>
  <si>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</si>
  <si>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</si>
  <si>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</si>
  <si>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</si>
  <si>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</si>
  <si>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</si>
  <si>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</si>
  <si>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</si>
  <si>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</si>
  <si>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</si>
  <si>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</si>
  <si>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</si>
  <si>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</si>
  <si>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</si>
  <si>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</si>
  <si>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</si>
  <si>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</si>
  <si>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</si>
  <si>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</si>
  <si>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</si>
  <si>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</si>
  <si>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</si>
  <si>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</si>
  <si>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</si>
  <si>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</si>
  <si>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</si>
  <si>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</si>
  <si>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</si>
  <si>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</si>
  <si>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</si>
  <si>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</si>
  <si>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</si>
  <si>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</si>
  <si>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</si>
  <si>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</si>
  <si>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</si>
  <si>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</si>
  <si>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</si>
  <si>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</si>
  <si>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</si>
  <si>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</si>
  <si>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</si>
  <si>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</si>
  <si>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</si>
  <si>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</si>
  <si>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</si>
  <si>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</si>
  <si>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</si>
  <si>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</si>
  <si>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</si>
  <si>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</si>
  <si>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</si>
  <si>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</si>
  <si>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</si>
  <si>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</si>
  <si>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</si>
  <si>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</si>
  <si>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</si>
  <si>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</si>
  <si>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</si>
  <si>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</si>
  <si>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</si>
  <si>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</si>
  <si>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</si>
  <si>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</si>
  <si>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</si>
  <si>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</si>
  <si>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</si>
  <si>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</si>
  <si>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</si>
  <si>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</si>
  <si>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</si>
  <si>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</si>
  <si>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</si>
  <si>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</si>
  <si>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</si>
  <si>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</si>
  <si>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</si>
  <si>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</si>
  <si>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</si>
  <si>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</si>
  <si>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</si>
  <si>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</si>
  <si>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</si>
  <si>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</si>
  <si>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</si>
  <si>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</si>
  <si>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</si>
  <si>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</si>
  <si>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</si>
  <si>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</si>
  <si>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</si>
  <si>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</si>
  <si>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</si>
  <si>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</si>
  <si>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</si>
  <si>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</si>
  <si>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</si>
  <si>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</si>
  <si>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</si>
  <si>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</si>
  <si>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</si>
  <si>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</si>
  <si>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</si>
  <si>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</si>
  <si>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</si>
  <si>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</si>
  <si>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</si>
  <si>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</si>
  <si>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</si>
  <si>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</si>
  <si>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</si>
  <si>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</si>
  <si>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</si>
  <si>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</si>
  <si>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</si>
  <si>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</si>
  <si>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</si>
  <si>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</si>
  <si>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</si>
  <si>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</si>
  <si>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</si>
  <si>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</si>
  <si>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</si>
  <si>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</si>
  <si>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</si>
  <si>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</si>
  <si>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</si>
  <si>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</si>
  <si>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</si>
  <si>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</si>
  <si>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</si>
  <si>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</si>
  <si>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</si>
  <si>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</si>
  <si>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</si>
  <si>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</si>
  <si>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</si>
  <si>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</si>
  <si>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</si>
  <si>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</si>
  <si>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</si>
  <si>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</si>
  <si>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</si>
  <si>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</si>
  <si>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</si>
  <si>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</si>
  <si>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</si>
  <si>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</si>
  <si>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</si>
  <si>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</si>
  <si>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</si>
  <si>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</si>
  <si>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</si>
  <si>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</si>
  <si>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</si>
  <si>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</si>
  <si>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</si>
  <si>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</si>
  <si>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</si>
  <si>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</si>
  <si>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</si>
  <si>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</si>
  <si>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</si>
  <si>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</si>
  <si>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</si>
  <si>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</si>
  <si>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</si>
  <si>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</si>
  <si>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</si>
  <si>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</si>
  <si>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</si>
  <si>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</si>
  <si>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</si>
  <si>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</si>
  <si>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</si>
  <si>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</si>
  <si>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</si>
  <si>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</si>
  <si>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</si>
  <si>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</si>
  <si>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</si>
  <si>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</si>
  <si>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</si>
  <si>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</si>
  <si>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</si>
  <si>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</si>
  <si>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</si>
  <si>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</si>
  <si>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</si>
  <si>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</si>
  <si>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</si>
  <si>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</si>
  <si>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</si>
  <si>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</si>
  <si>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</si>
  <si>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</si>
  <si>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</si>
  <si>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</si>
  <si>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</si>
  <si>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</si>
  <si>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</si>
  <si>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</si>
  <si>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</si>
  <si>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</si>
  <si>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</si>
  <si>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</si>
  <si>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</si>
  <si>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</si>
  <si>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</si>
  <si>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</si>
  <si>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</si>
  <si>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</si>
  <si>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</si>
  <si>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</si>
  <si>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</si>
  <si>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</si>
  <si>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</si>
  <si>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</si>
  <si>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</si>
  <si>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</si>
  <si>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</si>
  <si>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</si>
  <si>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</si>
  <si>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</si>
  <si>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</si>
  <si>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</si>
  <si>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</si>
  <si>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</si>
  <si>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</si>
  <si>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</si>
  <si>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</si>
  <si>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</si>
  <si>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</si>
  <si>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</si>
  <si>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</si>
  <si>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</si>
  <si>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</si>
  <si>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</si>
  <si>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</si>
  <si>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</si>
  <si>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</si>
  <si>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</si>
  <si>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</si>
  <si>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</si>
  <si>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</si>
  <si>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</si>
  <si>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</si>
  <si>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</si>
  <si>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</si>
  <si>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</si>
  <si>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</si>
  <si>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</si>
  <si>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</si>
  <si>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</si>
  <si>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</si>
  <si>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</si>
  <si>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</si>
  <si>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</si>
  <si>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</si>
  <si>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</si>
  <si>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</si>
  <si>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</si>
  <si>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</si>
  <si>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</si>
  <si>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</si>
  <si>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</si>
  <si>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</si>
  <si>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</si>
  <si>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</si>
  <si>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</si>
  <si>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</si>
  <si>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</si>
  <si>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</si>
  <si>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</si>
  <si>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</si>
  <si>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</si>
  <si>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</si>
  <si>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</si>
  <si>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</si>
  <si>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</si>
  <si>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</si>
  <si>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</si>
  <si>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</si>
  <si>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</si>
  <si>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</si>
  <si>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</si>
  <si>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</si>
  <si>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</si>
  <si>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</si>
  <si>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</si>
  <si>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</si>
  <si>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</si>
  <si>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</si>
  <si>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</si>
  <si>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</si>
  <si>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</si>
  <si>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</si>
  <si>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</si>
  <si>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</si>
  <si>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</si>
  <si>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</si>
  <si>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</si>
  <si>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</si>
  <si>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</si>
  <si>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</si>
  <si>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</si>
  <si>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</si>
  <si>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</si>
  <si>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</si>
  <si>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</si>
  <si>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</si>
  <si>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</si>
  <si>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</si>
  <si>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</si>
  <si>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</si>
  <si>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</si>
  <si>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</si>
  <si>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</si>
  <si>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</si>
  <si>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</si>
  <si>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</si>
  <si>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</si>
  <si>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</si>
  <si>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</si>
  <si>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</si>
  <si>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</si>
  <si>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</si>
  <si>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</si>
  <si>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</si>
  <si>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</si>
  <si>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</si>
  <si>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</si>
  <si>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</si>
  <si>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</si>
  <si>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</si>
  <si>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</si>
  <si>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</si>
  <si>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</si>
  <si>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</si>
  <si>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</si>
  <si>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</si>
  <si>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</si>
  <si>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</si>
  <si>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</si>
  <si>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</si>
  <si>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</si>
  <si>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</si>
  <si>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</si>
  <si>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</si>
  <si>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</si>
  <si>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</si>
  <si>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</si>
  <si>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</si>
  <si>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</si>
  <si>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</si>
  <si>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</si>
  <si>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</si>
  <si>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</si>
  <si>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</si>
  <si>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</si>
  <si>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</si>
  <si>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</si>
  <si>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</si>
  <si>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</si>
  <si>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</si>
  <si>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</si>
  <si>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</si>
  <si>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</si>
  <si>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</si>
  <si>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</si>
  <si>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</si>
  <si>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</si>
  <si>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</si>
  <si>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</si>
  <si>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</si>
  <si>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</si>
  <si>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</si>
  <si>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</si>
  <si>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</si>
  <si>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</si>
  <si>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</si>
  <si>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</si>
  <si>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</si>
  <si>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</si>
  <si>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</si>
  <si>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</si>
  <si>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</si>
  <si>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</si>
  <si>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</si>
  <si>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</si>
  <si>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</si>
  <si>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</si>
  <si>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</si>
  <si>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</si>
  <si>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</si>
  <si>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</si>
  <si>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</si>
  <si>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</si>
  <si>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</si>
  <si>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</si>
  <si>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</si>
  <si>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</si>
  <si>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</si>
  <si>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</si>
  <si>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</si>
  <si>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</si>
  <si>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</si>
  <si>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</si>
  <si>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</si>
  <si>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</si>
  <si>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</si>
  <si>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</si>
  <si>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</si>
  <si>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</si>
  <si>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</si>
  <si>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</si>
  <si>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</si>
  <si>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</si>
  <si>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</si>
  <si>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</si>
  <si>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</si>
  <si>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</si>
  <si>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</si>
  <si>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</si>
  <si>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</si>
  <si>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</si>
  <si>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</si>
  <si>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</si>
  <si>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</si>
  <si>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</si>
  <si>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</si>
  <si>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</si>
  <si>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</si>
  <si>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</si>
  <si>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</si>
  <si>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</si>
  <si>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</si>
  <si>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</si>
  <si>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</si>
  <si>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</si>
  <si>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</si>
  <si>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</si>
  <si>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</si>
  <si>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</si>
  <si>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</si>
  <si>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</si>
  <si>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</si>
  <si>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</si>
  <si>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</si>
  <si>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</si>
  <si>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</si>
  <si>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</si>
  <si>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</si>
  <si>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</si>
  <si>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</si>
  <si>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</si>
  <si>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</si>
  <si>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</si>
  <si>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</si>
  <si>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</si>
  <si>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</si>
  <si>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</si>
  <si>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</si>
  <si>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</si>
  <si>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</si>
  <si>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</si>
  <si>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</si>
  <si>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</si>
  <si>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</si>
  <si>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</si>
  <si>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</si>
  <si>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</si>
  <si>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</si>
  <si>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</si>
  <si>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</si>
  <si>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</si>
  <si>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</si>
  <si>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</si>
  <si>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</si>
  <si>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</si>
  <si>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</si>
  <si>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</si>
  <si>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</si>
  <si>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</si>
  <si>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</si>
  <si>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</si>
  <si>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</si>
  <si>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</si>
  <si>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</si>
  <si>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</si>
  <si>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</si>
  <si>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</si>
  <si>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</si>
  <si>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</si>
  <si>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</si>
  <si>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</si>
  <si>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</si>
  <si>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</si>
  <si>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</si>
  <si>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</si>
  <si>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</si>
  <si>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</si>
  <si>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</si>
  <si>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</si>
  <si>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</si>
  <si>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</si>
  <si>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</si>
  <si>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</si>
  <si>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</si>
  <si>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</si>
  <si>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</si>
  <si>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</si>
  <si>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</si>
  <si>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</si>
  <si>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</si>
  <si>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</si>
  <si>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</si>
  <si>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</si>
  <si>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</si>
  <si>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</si>
  <si>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</si>
  <si>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</si>
  <si>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</si>
  <si>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</si>
  <si>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</si>
  <si>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</si>
  <si>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</si>
  <si>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</si>
  <si>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</si>
  <si>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</si>
  <si>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</si>
  <si>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</si>
  <si>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</si>
  <si>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</si>
  <si>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</si>
  <si>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</si>
  <si>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</si>
  <si>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</si>
  <si>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</si>
  <si>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</si>
  <si>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</si>
  <si>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</si>
  <si>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</si>
  <si>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</si>
  <si>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</si>
  <si>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</si>
  <si>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</si>
  <si>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</si>
  <si>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</si>
  <si>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</si>
  <si>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</si>
  <si>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</si>
  <si>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</si>
  <si>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</si>
  <si>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</si>
  <si>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</si>
  <si>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</si>
  <si>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</si>
  <si>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</si>
  <si>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</si>
  <si>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</si>
  <si>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</si>
  <si>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</si>
  <si>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</si>
  <si>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</si>
  <si>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</si>
  <si>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</si>
  <si>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</si>
  <si>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</si>
  <si>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</si>
  <si>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</si>
  <si>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</si>
  <si>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</si>
  <si>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</si>
  <si>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</si>
  <si>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</si>
  <si>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</si>
  <si>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</si>
  <si>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</si>
  <si>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</si>
  <si>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</si>
  <si>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</si>
  <si>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</si>
  <si>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</si>
  <si>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</si>
  <si>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</si>
  <si>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</si>
  <si>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</si>
  <si>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</si>
  <si>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</si>
  <si>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</si>
  <si>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</si>
  <si>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</si>
  <si>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</si>
  <si>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</si>
  <si>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</si>
  <si>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</si>
  <si>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</si>
  <si>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</si>
  <si>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</si>
  <si>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</si>
  <si>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</si>
  <si>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</si>
  <si>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</si>
  <si>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</si>
  <si>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</si>
  <si>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</si>
  <si>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</si>
  <si>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</si>
  <si>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</si>
  <si>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</si>
  <si>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</si>
  <si>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</si>
  <si>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</si>
  <si>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</si>
  <si>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</si>
  <si>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</si>
  <si>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</si>
  <si>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</si>
  <si>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</si>
  <si>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</si>
  <si>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</si>
  <si>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</si>
  <si>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</si>
  <si>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</si>
  <si>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</si>
  <si>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</si>
  <si>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</si>
  <si>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</si>
  <si>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</si>
  <si>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</si>
  <si>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</si>
  <si>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</si>
  <si>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</si>
  <si>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</si>
  <si>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</si>
  <si>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</si>
  <si>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</si>
  <si>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</si>
  <si>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</si>
  <si>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</si>
  <si>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</si>
  <si>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</si>
  <si>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</si>
  <si>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</si>
  <si>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</si>
  <si>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</si>
  <si>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</si>
  <si>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</si>
  <si>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</si>
  <si>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</si>
  <si>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</si>
  <si>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</si>
  <si>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</si>
  <si>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</si>
  <si>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</si>
  <si>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</si>
  <si>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</si>
  <si>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</si>
  <si>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</si>
  <si>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</si>
  <si>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</si>
  <si>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</si>
  <si>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</si>
  <si>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</si>
  <si>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</si>
  <si>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</si>
  <si>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</si>
  <si>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</si>
  <si>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</si>
  <si>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</si>
  <si>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</si>
  <si>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</si>
  <si>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</si>
  <si>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</si>
  <si>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</si>
  <si>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</si>
  <si>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</si>
  <si>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</si>
  <si>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</si>
  <si>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</si>
  <si>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</si>
  <si>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</si>
  <si>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</si>
  <si>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</si>
  <si>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</si>
  <si>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</si>
  <si>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</si>
  <si>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</si>
  <si>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</si>
  <si>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</si>
  <si>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</si>
  <si>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</si>
  <si>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</si>
  <si>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</si>
  <si>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</si>
  <si>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</si>
  <si>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</si>
  <si>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</si>
  <si>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</si>
  <si>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</si>
  <si>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</si>
  <si>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</si>
  <si>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</si>
  <si>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</si>
  <si>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</si>
  <si>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</si>
  <si>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</si>
  <si>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</si>
  <si>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</si>
  <si>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</si>
  <si>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</si>
  <si>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</si>
  <si>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</si>
  <si>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</si>
  <si>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</si>
  <si>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</si>
  <si>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</si>
  <si>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</si>
  <si>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</si>
  <si>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</si>
  <si>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</si>
  <si>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</si>
  <si>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</si>
  <si>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</si>
  <si>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</si>
  <si>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</si>
  <si>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</si>
  <si>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</si>
  <si>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</si>
  <si>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</si>
  <si>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</si>
  <si>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</si>
  <si>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</si>
  <si>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</si>
  <si>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</si>
  <si>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</si>
  <si>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</si>
  <si>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</si>
  <si>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</si>
  <si>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</si>
  <si>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</si>
  <si>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</si>
  <si>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</si>
  <si>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</si>
  <si>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</si>
  <si>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</si>
  <si>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</si>
  <si>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</si>
  <si>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</si>
  <si>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</si>
  <si>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</si>
  <si>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</si>
  <si>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</si>
  <si>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</si>
  <si>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</si>
  <si>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</si>
  <si>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</si>
  <si>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</si>
  <si>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</si>
  <si>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</si>
  <si>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</si>
  <si>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</si>
  <si>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</si>
  <si>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</si>
  <si>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</si>
  <si>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</si>
  <si>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RIO QUITO</t>
  </si>
  <si>
    <t>022 DE 2015</t>
  </si>
  <si>
    <t xml:space="preserve">GENERAR Y DESARROLLAR PROPUESTAS PEDAGOGICAS PROPIAS, CON LOS NIÑOS Y NIÑAS QUE RESCATEN Y PRESERVEN LA CULTURA COMO ENFOQUE DIFERENCIAL, FORTALECIENDO LA ATENCION INTEGRAL DE LA PRIMERA INFANCIA, FAVORECIENDO EL DESARROLLO DE LAS CARACTERISTICAS PROPIAS  DE SUS TERRITORIOS PARA COMUNIDADES NEGRAS. </t>
  </si>
  <si>
    <t>091 DE 2016</t>
  </si>
  <si>
    <t xml:space="preserve">GENERAR Y DESARROLLAR PROPUESTAS PEDAGOGICAS PROPIAS, CON LOS NIÑOS Y NIÑAS QUE RESCATEN Y PRESERVEN LA CULTURA COMO ENFOQUE DIFERENCIAL, FORTALECIENDO LA ATENCION INTEGRAL DE LA PRIMERA INFANCIA, FAVORECIENDO EL DESARROLLO DE LAS CARACTERISTICAS PROPIAS  DE SUS TERRITORIOS PARA COMUNIDADES ETNICAS. </t>
  </si>
  <si>
    <t>014 DE 2019</t>
  </si>
  <si>
    <t>CONSEJO COMUNITARIO MAYOR DE VILLA CONTO</t>
  </si>
  <si>
    <t>008 DE 2017</t>
  </si>
  <si>
    <t>DESARROLLAR PLAN PEDAGOGICO DE CONSERVACION DE LA CULTURA PROPIA, EN EL FORTALECIMIENTO DE PADRONES FAMILIARES, CULTURALES Y DE SEGURIDAD ALIMENTARIA EN LA ATENCION DIRECTA A LA PRIMERA INFANCIA, DE 40 NIÑAS, NIÑOS Y MADRES GESTANTES AFRODESCENDIENTES DE LAS COMUNIDADES DE VILLA CONTO, BOCA DE PAIMADO Y LA LOMA PUEBLO NUEVO.</t>
  </si>
  <si>
    <t>006 DE 2014</t>
  </si>
  <si>
    <t>CONSEJO COMUNITARIO MAYOR DE PAIMADO</t>
  </si>
  <si>
    <t>008 DE 2018</t>
  </si>
  <si>
    <t>GENERAR PROPUESTA METODOLOGICA DE FORTALECIMIENTO EN LA ATENCION DIRECTA A LA PRIMERA INFANCIA, DE LOS NIÑOS Y NIÑAS, EN SU TERRITORIO, CON EL OBJETIVO DE FORTALECER EL SENTIDO DE PERTENENCIA, LA APROPIACION TERRITORIAL Y LA IDENTIDAD  CULTURAL, CON  COMPRENSION DEL DESARROLLO HUMANO INFANTIL, ACORDE CON LA DIVERSIDAD DE LA POBLACION, Y AL CONTEXTO EN QUE SE DESARROLLAN.</t>
  </si>
  <si>
    <t xml:space="preserve">CONSEJO COMUNITARIO LOCAL DEL CARMELO ADSCRIPTO AL CONSEJO COMUNITARIO MAYOR DEL ALTO SAN JUAN
ASOCASAN
</t>
  </si>
  <si>
    <t xml:space="preserve">CONSEJO COMUNITARIO LOCAL DEL CARMELO ADSCRIPTO AL CONSEJO COMUNITARIO MAYOR DEL ALTO SAN JUAN
(ASOCASAN) </t>
  </si>
  <si>
    <t>CONSEJO COMUNITARIO MAYOR  DE COCOMOPOCA</t>
  </si>
  <si>
    <t>038 de 2017</t>
  </si>
  <si>
    <t>037 de 2017</t>
  </si>
  <si>
    <t>028 de 2018</t>
  </si>
  <si>
    <t>ACCESO Y PERMANENCIA EN EL MARCO DE UNA ATENCIÓN INTEGRAL E INTERCULTURAL PARA NIÑOS Y NIÑAS DE 0 A 5 AÑOS EN SITUACIÓN DE VULNERABILIDAD DE LAS COMUNIDADES DEL CARMELO MUNICIPIO DE TADO</t>
  </si>
  <si>
    <t>ACCESO Y PERMANENCIA EN EL MARCO DE UNA ATENCIÓN INTEGRAL E INTERCULTURAL PARA NIÑOS Y NIÑAS DE 0 A 5 AÑOS EN SITUACIÓN DE VULNERABILIDAD DE LAS COMUNIDADES DE PLAYA DE ORO MUNICIPIO DE TADO</t>
  </si>
  <si>
    <t>ACCESO Y PERMANENCIA EN EL MARCO DE UNA ATENCIÓN INTEGRAL E INTERCULTURAL PARA NIÑOS Y NIÑAS DE 0 A 5 AÑOS EN SITUACIÓN DE VULNERABILIDAD DE LAS COMUNIDADES QUE INTEGRAN EL TERRITORIO DEL CONSEJO MAYOR DE COCOMOPOCA EN LOS MUNICIPIOS DE ATRATO, LLORO, BAGADO Y CERTEGUI EN EL DEPARTAMENTO DEL CHOCÓ.</t>
  </si>
  <si>
    <t>CONSEJO COMUNITARIO MAYOR DE CASIMIRO</t>
  </si>
  <si>
    <t>015 DE 2014</t>
  </si>
  <si>
    <t xml:space="preserve">ACCESO Y PERMANENCIA EN EL MARCO DE UNA ATENCION INTEGRAL E INTERCULTURAL PARA NIÑOS Y NIÑAS DE 0 A 5 AÑOS EN SITUACION DE VULNERABILIDAD DE LAS COMUNIDADES SANAJUA, CASIMIRITO, CASIMIRO Y JUAN MORENO MUNICPIO DE QUIBDÓ </t>
  </si>
  <si>
    <t>JHON JAIRO PALACIOS PALACIOS</t>
  </si>
  <si>
    <t>3 1 4 2 4 5 2 1 8 0</t>
  </si>
  <si>
    <t>CR. 4 #30-67. P2</t>
  </si>
  <si>
    <t>jhonjapp@gmail.com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</si>
  <si>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</si>
  <si>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2021-27-27001502020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</si>
</sst>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0" fillId="3" borderId="34"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49" zoomScale="85" zoomScaleNormal="85" zoomScaleSheetLayoutView="40" zoomScalePageLayoutView="40" workbookViewId="0">
      <selection activeCell="K58" sqref="K58:K6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2706</v>
      </c>
      <c r="D15" s="35"/>
      <c r="E15" s="35"/>
      <c r="F15" s="5"/>
      <c r="G15" s="32" t="s">
        <v>1168</v>
      </c>
      <c r="H15" s="103" t="s">
        <v>628</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09">
        <v>818001250</v>
      </c>
      <c r="C20" s="5"/>
      <c r="D20" s="73"/>
      <c r="E20" s="5"/>
      <c r="F20" s="5"/>
      <c r="G20" s="5"/>
      <c r="H20" s="185"/>
      <c r="I20" s="147" t="s">
        <v>628</v>
      </c>
      <c r="J20" s="148" t="s">
        <v>630</v>
      </c>
      <c r="K20" s="149">
        <v>764258950</v>
      </c>
      <c r="L20" s="150">
        <v>44193</v>
      </c>
      <c r="M20" s="150">
        <v>44561</v>
      </c>
      <c r="N20" s="133">
        <f>+(M20-L20)/30</f>
        <v>12.266666666666667</v>
      </c>
      <c r="O20" s="136"/>
      <c r="U20" s="132"/>
      <c r="V20" s="105">
        <f ca="1">NOW()</f>
        <v>44192.742439467591</v>
      </c>
      <c r="W20" s="105">
        <f ca="1">NOW()</f>
        <v>44192.742439467591</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ASOCIACIÓN ECO TERNURA DE COLOMBIA</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2705</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1" t="s">
        <v>2676</v>
      </c>
      <c r="C48" s="111" t="s">
        <v>31</v>
      </c>
      <c r="D48" s="120" t="s">
        <v>2677</v>
      </c>
      <c r="E48" s="143">
        <v>42027</v>
      </c>
      <c r="F48" s="143">
        <v>42362</v>
      </c>
      <c r="G48" s="158">
        <f>IF(AND(E48&lt;&gt;"",F48&lt;&gt;""),((F48-E48)/30),"")</f>
        <v>11.166666666666666</v>
      </c>
      <c r="H48" s="121" t="s">
        <v>2678</v>
      </c>
      <c r="I48" s="112" t="s">
        <v>628</v>
      </c>
      <c r="J48" s="112" t="s">
        <v>654</v>
      </c>
      <c r="K48" s="117">
        <v>126000000</v>
      </c>
      <c r="L48" s="114"/>
      <c r="M48" s="116"/>
      <c r="N48" s="114" t="s">
        <v>27</v>
      </c>
      <c r="O48" s="114" t="s">
        <v>26</v>
      </c>
      <c r="P48" s="78"/>
    </row>
    <row r="49" spans="1:16" s="6" customFormat="1" ht="24.75" customHeight="1" x14ac:dyDescent="0.25">
      <c r="A49" s="141">
        <v>2</v>
      </c>
      <c r="B49" s="121" t="s">
        <v>2676</v>
      </c>
      <c r="C49" s="111" t="s">
        <v>31</v>
      </c>
      <c r="D49" s="110" t="s">
        <v>2679</v>
      </c>
      <c r="E49" s="143">
        <v>42392</v>
      </c>
      <c r="F49" s="143">
        <v>42728</v>
      </c>
      <c r="G49" s="158">
        <f t="shared" ref="G49:G50" si="2">IF(AND(E49&lt;&gt;"",F49&lt;&gt;""),((F49-E49)/30),"")</f>
        <v>11.2</v>
      </c>
      <c r="H49" s="121" t="s">
        <v>2680</v>
      </c>
      <c r="I49" s="112" t="s">
        <v>628</v>
      </c>
      <c r="J49" s="112" t="s">
        <v>654</v>
      </c>
      <c r="K49" s="115">
        <v>95860000</v>
      </c>
      <c r="L49" s="114"/>
      <c r="M49" s="116"/>
      <c r="N49" s="114" t="s">
        <v>27</v>
      </c>
      <c r="O49" s="114" t="s">
        <v>26</v>
      </c>
      <c r="P49" s="78"/>
    </row>
    <row r="50" spans="1:16" s="6" customFormat="1" ht="24.75" customHeight="1" x14ac:dyDescent="0.25">
      <c r="A50" s="141">
        <v>3</v>
      </c>
      <c r="B50" s="121" t="s">
        <v>2676</v>
      </c>
      <c r="C50" s="111" t="s">
        <v>31</v>
      </c>
      <c r="D50" s="110" t="s">
        <v>2681</v>
      </c>
      <c r="E50" s="143">
        <v>43474</v>
      </c>
      <c r="F50" s="143">
        <v>43707</v>
      </c>
      <c r="G50" s="158">
        <f t="shared" si="2"/>
        <v>7.7666666666666666</v>
      </c>
      <c r="H50" s="121" t="s">
        <v>2680</v>
      </c>
      <c r="I50" s="112" t="s">
        <v>628</v>
      </c>
      <c r="J50" s="112" t="s">
        <v>654</v>
      </c>
      <c r="K50" s="115">
        <v>67102000</v>
      </c>
      <c r="L50" s="114"/>
      <c r="M50" s="116"/>
      <c r="N50" s="114" t="s">
        <v>27</v>
      </c>
      <c r="O50" s="114" t="s">
        <v>26</v>
      </c>
      <c r="P50" s="78"/>
    </row>
    <row r="51" spans="1:16" s="6" customFormat="1" ht="24.75" customHeight="1" outlineLevel="1" x14ac:dyDescent="0.25">
      <c r="A51" s="141">
        <v>4</v>
      </c>
      <c r="B51" s="121" t="s">
        <v>2682</v>
      </c>
      <c r="C51" s="111" t="s">
        <v>32</v>
      </c>
      <c r="D51" s="110" t="s">
        <v>2683</v>
      </c>
      <c r="E51" s="143">
        <v>42749</v>
      </c>
      <c r="F51" s="143">
        <v>43084</v>
      </c>
      <c r="G51" s="158">
        <f t="shared" ref="G51:G107" si="3">IF(AND(E51&lt;&gt;"",F51&lt;&gt;""),((F51-E51)/30),"")</f>
        <v>11.166666666666666</v>
      </c>
      <c r="H51" s="113" t="s">
        <v>2684</v>
      </c>
      <c r="I51" s="112" t="s">
        <v>628</v>
      </c>
      <c r="J51" s="112" t="s">
        <v>654</v>
      </c>
      <c r="K51" s="115">
        <v>41900000</v>
      </c>
      <c r="L51" s="114"/>
      <c r="M51" s="116"/>
      <c r="N51" s="114" t="s">
        <v>27</v>
      </c>
      <c r="O51" s="114" t="s">
        <v>26</v>
      </c>
      <c r="P51" s="78"/>
    </row>
    <row r="52" spans="1:16" s="7" customFormat="1" ht="24.75" customHeight="1" outlineLevel="1" x14ac:dyDescent="0.25">
      <c r="A52" s="142">
        <v>5</v>
      </c>
      <c r="B52" s="121" t="s">
        <v>2682</v>
      </c>
      <c r="C52" s="111" t="s">
        <v>32</v>
      </c>
      <c r="D52" s="110" t="s">
        <v>2685</v>
      </c>
      <c r="E52" s="143">
        <v>41659</v>
      </c>
      <c r="F52" s="143">
        <v>41993</v>
      </c>
      <c r="G52" s="158">
        <f t="shared" si="3"/>
        <v>11.133333333333333</v>
      </c>
      <c r="H52" s="121" t="s">
        <v>2684</v>
      </c>
      <c r="I52" s="112" t="s">
        <v>628</v>
      </c>
      <c r="J52" s="112" t="s">
        <v>654</v>
      </c>
      <c r="K52" s="115">
        <v>31950000</v>
      </c>
      <c r="L52" s="114"/>
      <c r="M52" s="116"/>
      <c r="N52" s="114" t="s">
        <v>27</v>
      </c>
      <c r="O52" s="114" t="s">
        <v>26</v>
      </c>
      <c r="P52" s="79"/>
    </row>
    <row r="53" spans="1:16" s="7" customFormat="1" ht="24.75" customHeight="1" outlineLevel="1" x14ac:dyDescent="0.25">
      <c r="A53" s="142">
        <v>6</v>
      </c>
      <c r="B53" s="121" t="s">
        <v>2686</v>
      </c>
      <c r="C53" s="111" t="s">
        <v>32</v>
      </c>
      <c r="D53" s="110" t="s">
        <v>2687</v>
      </c>
      <c r="E53" s="143">
        <v>43115</v>
      </c>
      <c r="F53" s="143">
        <v>43456</v>
      </c>
      <c r="G53" s="158">
        <f t="shared" si="3"/>
        <v>11.366666666666667</v>
      </c>
      <c r="H53" s="118" t="s">
        <v>2688</v>
      </c>
      <c r="I53" s="112" t="s">
        <v>628</v>
      </c>
      <c r="J53" s="112" t="s">
        <v>654</v>
      </c>
      <c r="K53" s="115">
        <v>55792500</v>
      </c>
      <c r="L53" s="114"/>
      <c r="M53" s="116"/>
      <c r="N53" s="114" t="s">
        <v>27</v>
      </c>
      <c r="O53" s="114" t="s">
        <v>26</v>
      </c>
      <c r="P53" s="79"/>
    </row>
    <row r="54" spans="1:16" s="7" customFormat="1" ht="24.75" customHeight="1" outlineLevel="1" x14ac:dyDescent="0.25">
      <c r="A54" s="142">
        <v>7</v>
      </c>
      <c r="B54" s="118" t="s">
        <v>2689</v>
      </c>
      <c r="C54" s="111" t="s">
        <v>32</v>
      </c>
      <c r="D54" s="120" t="s">
        <v>2692</v>
      </c>
      <c r="E54" s="175">
        <v>42784</v>
      </c>
      <c r="F54" s="175">
        <v>44001</v>
      </c>
      <c r="G54" s="158">
        <f t="shared" si="3"/>
        <v>40.56666666666667</v>
      </c>
      <c r="H54" s="121" t="s">
        <v>2695</v>
      </c>
      <c r="I54" s="112" t="s">
        <v>628</v>
      </c>
      <c r="J54" s="112" t="s">
        <v>657</v>
      </c>
      <c r="K54" s="122">
        <v>120000000</v>
      </c>
      <c r="L54" s="114"/>
      <c r="M54" s="116"/>
      <c r="N54" s="114" t="s">
        <v>27</v>
      </c>
      <c r="O54" s="114" t="s">
        <v>1148</v>
      </c>
      <c r="P54" s="79"/>
    </row>
    <row r="55" spans="1:16" s="7" customFormat="1" ht="24.75" customHeight="1" outlineLevel="1" x14ac:dyDescent="0.25">
      <c r="A55" s="142">
        <v>8</v>
      </c>
      <c r="B55" s="118" t="s">
        <v>2690</v>
      </c>
      <c r="C55" s="111" t="s">
        <v>32</v>
      </c>
      <c r="D55" s="120" t="s">
        <v>2693</v>
      </c>
      <c r="E55" s="175">
        <v>42784</v>
      </c>
      <c r="F55" s="175">
        <v>44001</v>
      </c>
      <c r="G55" s="158">
        <f t="shared" si="3"/>
        <v>40.56666666666667</v>
      </c>
      <c r="H55" s="121" t="s">
        <v>2696</v>
      </c>
      <c r="I55" s="112" t="s">
        <v>628</v>
      </c>
      <c r="J55" s="112" t="s">
        <v>657</v>
      </c>
      <c r="K55" s="122">
        <v>120000000</v>
      </c>
      <c r="L55" s="114"/>
      <c r="M55" s="116"/>
      <c r="N55" s="114" t="s">
        <v>27</v>
      </c>
      <c r="O55" s="114" t="s">
        <v>1148</v>
      </c>
      <c r="P55" s="79"/>
    </row>
    <row r="56" spans="1:16" s="7" customFormat="1" ht="24.75" customHeight="1" outlineLevel="1" x14ac:dyDescent="0.25">
      <c r="A56" s="142">
        <v>9</v>
      </c>
      <c r="B56" s="121" t="s">
        <v>2691</v>
      </c>
      <c r="C56" s="111" t="s">
        <v>32</v>
      </c>
      <c r="D56" s="120" t="s">
        <v>2694</v>
      </c>
      <c r="E56" s="175">
        <v>43118</v>
      </c>
      <c r="F56" s="175">
        <v>44040</v>
      </c>
      <c r="G56" s="158">
        <f t="shared" si="3"/>
        <v>30.733333333333334</v>
      </c>
      <c r="H56" s="118" t="s">
        <v>2697</v>
      </c>
      <c r="I56" s="112" t="s">
        <v>628</v>
      </c>
      <c r="J56" s="112" t="s">
        <v>633</v>
      </c>
      <c r="K56" s="122">
        <v>85000000</v>
      </c>
      <c r="L56" s="114"/>
      <c r="M56" s="116"/>
      <c r="N56" s="114" t="s">
        <v>27</v>
      </c>
      <c r="O56" s="114" t="s">
        <v>1148</v>
      </c>
      <c r="P56" s="79"/>
    </row>
    <row r="57" spans="1:16" s="7" customFormat="1" ht="24.75" customHeight="1" outlineLevel="1" x14ac:dyDescent="0.25">
      <c r="A57" s="142">
        <v>10</v>
      </c>
      <c r="B57" s="121" t="s">
        <v>2698</v>
      </c>
      <c r="C57" s="65" t="s">
        <v>32</v>
      </c>
      <c r="D57" s="120" t="s">
        <v>2699</v>
      </c>
      <c r="E57" s="143">
        <v>41649</v>
      </c>
      <c r="F57" s="143">
        <v>43462</v>
      </c>
      <c r="G57" s="158">
        <f t="shared" si="3"/>
        <v>60.43333333333333</v>
      </c>
      <c r="H57" s="121" t="s">
        <v>2700</v>
      </c>
      <c r="I57" s="63" t="s">
        <v>628</v>
      </c>
      <c r="J57" s="63" t="s">
        <v>630</v>
      </c>
      <c r="K57" s="122">
        <v>100000000</v>
      </c>
      <c r="L57" s="65"/>
      <c r="M57" s="67"/>
      <c r="N57" s="65" t="s">
        <v>27</v>
      </c>
      <c r="O57" s="65" t="s">
        <v>1148</v>
      </c>
      <c r="P57" s="79"/>
    </row>
    <row r="58" spans="1:16" s="7" customFormat="1" ht="24.75" customHeight="1" outlineLevel="1" x14ac:dyDescent="0.25">
      <c r="A58" s="142">
        <v>11</v>
      </c>
      <c r="B58" s="121" t="s">
        <v>2691</v>
      </c>
      <c r="C58" s="65" t="s">
        <v>32</v>
      </c>
      <c r="D58" s="120" t="s">
        <v>2694</v>
      </c>
      <c r="E58" s="175">
        <v>43118</v>
      </c>
      <c r="F58" s="175">
        <v>44040</v>
      </c>
      <c r="G58" s="158">
        <f t="shared" si="3"/>
        <v>30.733333333333334</v>
      </c>
      <c r="H58" s="118" t="s">
        <v>2697</v>
      </c>
      <c r="I58" s="120" t="s">
        <v>628</v>
      </c>
      <c r="J58" s="120" t="s">
        <v>634</v>
      </c>
      <c r="K58" s="122">
        <v>85000000</v>
      </c>
      <c r="L58" s="65"/>
      <c r="M58" s="67"/>
      <c r="N58" s="65" t="s">
        <v>27</v>
      </c>
      <c r="O58" s="65" t="s">
        <v>1148</v>
      </c>
      <c r="P58" s="79"/>
    </row>
    <row r="59" spans="1:16" s="7" customFormat="1" ht="24.75" customHeight="1" outlineLevel="1" x14ac:dyDescent="0.25">
      <c r="A59" s="142">
        <v>12</v>
      </c>
      <c r="B59" s="121" t="s">
        <v>2691</v>
      </c>
      <c r="C59" s="65" t="s">
        <v>32</v>
      </c>
      <c r="D59" s="120" t="s">
        <v>2694</v>
      </c>
      <c r="E59" s="175">
        <v>43118</v>
      </c>
      <c r="F59" s="175">
        <v>44040</v>
      </c>
      <c r="G59" s="158">
        <f t="shared" si="3"/>
        <v>30.733333333333334</v>
      </c>
      <c r="H59" s="118" t="s">
        <v>2697</v>
      </c>
      <c r="I59" s="120" t="s">
        <v>628</v>
      </c>
      <c r="J59" s="120" t="s">
        <v>641</v>
      </c>
      <c r="K59" s="122">
        <v>85000000</v>
      </c>
      <c r="L59" s="65"/>
      <c r="M59" s="67"/>
      <c r="N59" s="65" t="s">
        <v>27</v>
      </c>
      <c r="O59" s="65" t="s">
        <v>1148</v>
      </c>
      <c r="P59" s="79"/>
    </row>
    <row r="60" spans="1:16" s="7" customFormat="1" ht="24.75" customHeight="1" outlineLevel="1" x14ac:dyDescent="0.25">
      <c r="A60" s="142">
        <v>13</v>
      </c>
      <c r="B60" s="121" t="s">
        <v>2691</v>
      </c>
      <c r="C60" s="65" t="s">
        <v>32</v>
      </c>
      <c r="D60" s="120" t="s">
        <v>2694</v>
      </c>
      <c r="E60" s="175">
        <v>43118</v>
      </c>
      <c r="F60" s="175">
        <v>44040</v>
      </c>
      <c r="G60" s="158">
        <f t="shared" si="3"/>
        <v>30.733333333333334</v>
      </c>
      <c r="H60" s="118" t="s">
        <v>2697</v>
      </c>
      <c r="I60" s="120" t="s">
        <v>628</v>
      </c>
      <c r="J60" s="120" t="s">
        <v>647</v>
      </c>
      <c r="K60" s="122">
        <v>85000000</v>
      </c>
      <c r="L60" s="65"/>
      <c r="M60" s="67"/>
      <c r="N60" s="65" t="s">
        <v>27</v>
      </c>
      <c r="O60" s="65" t="s">
        <v>1148</v>
      </c>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6"/>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6"/>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6"/>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6"/>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6"/>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6"/>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6"/>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6"/>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6"/>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6"/>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6"/>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6"/>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6"/>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6"/>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6"/>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c r="E114" s="143"/>
      <c r="F114" s="143"/>
      <c r="G114" s="158" t="str">
        <f>IF(AND(E114&lt;&gt;"",F114&lt;&gt;""),((F114-E114)/30),"")</f>
        <v/>
      </c>
      <c r="H114" s="121"/>
      <c r="I114" s="120"/>
      <c r="J114" s="120"/>
      <c r="K114" s="122"/>
      <c r="L114" s="100" t="str">
        <f>+IF(AND(K114&gt;0,O114="Ejecución"),(K114/877802)*Tabla28[[#This Row],[% participación]],IF(AND(K114&gt;0,O114&lt;&gt;"Ejecución"),"-",""))</f>
        <v/>
      </c>
      <c r="M114" s="123"/>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0.03</v>
      </c>
      <c r="G179" s="163">
        <f>IF(F179&gt;0,SUM(E179+F179),"")</f>
        <v>0.05</v>
      </c>
      <c r="H179" s="5"/>
      <c r="I179" s="220" t="s">
        <v>2671</v>
      </c>
      <c r="J179" s="220"/>
      <c r="K179" s="220"/>
      <c r="L179" s="220"/>
      <c r="M179" s="170">
        <v>0.02</v>
      </c>
      <c r="O179" s="8"/>
      <c r="Q179" s="19"/>
      <c r="R179" s="157">
        <f>IF(M179&gt;0,SUM(L179+M179),"")</f>
        <v>0.02</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38212947.5</v>
      </c>
      <c r="F185" s="92"/>
      <c r="G185" s="93"/>
      <c r="H185" s="88"/>
      <c r="I185" s="90" t="s">
        <v>2627</v>
      </c>
      <c r="J185" s="164">
        <f>+SUM(M179:M183)</f>
        <v>0.02</v>
      </c>
      <c r="K185" s="201" t="s">
        <v>2628</v>
      </c>
      <c r="L185" s="201"/>
      <c r="M185" s="94">
        <f>+J185*(SUM(K20:K35))</f>
        <v>15285179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5">
        <v>42535</v>
      </c>
      <c r="D193" s="5"/>
      <c r="E193" s="124">
        <v>737</v>
      </c>
      <c r="F193" s="5"/>
      <c r="G193" s="5"/>
      <c r="H193" s="145" t="s">
        <v>2701</v>
      </c>
      <c r="J193" s="5"/>
      <c r="K193" s="125">
        <v>42549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2703</v>
      </c>
      <c r="J211" s="27" t="s">
        <v>2622</v>
      </c>
      <c r="K211" s="146" t="s">
        <v>2703</v>
      </c>
      <c r="L211" s="21"/>
      <c r="M211" s="21"/>
      <c r="N211" s="21"/>
      <c r="O211" s="8"/>
    </row>
    <row r="212" spans="1:15" x14ac:dyDescent="0.25">
      <c r="A212" s="9"/>
      <c r="B212" s="27" t="s">
        <v>2619</v>
      </c>
      <c r="C212" s="145" t="s">
        <v>2701</v>
      </c>
      <c r="D212" s="21"/>
      <c r="G212" s="27" t="s">
        <v>2621</v>
      </c>
      <c r="H212" s="146" t="s">
        <v>2702</v>
      </c>
      <c r="J212" s="27" t="s">
        <v>2623</v>
      </c>
      <c r="K212" s="145"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4fb10211-09fb-4e80-9f0b-184718d5d98c"/>
    <ds:schemaRef ds:uri="http://schemas.microsoft.com/office/2006/metadata/properties"/>
    <ds:schemaRef ds:uri="http://purl.org/dc/elements/1.1/"/>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2020-12-27T22:49:09Z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