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<sst xmlns="http://schemas.openxmlformats.org/spreadsheetml/2006/main" count="3333" uniqueCount="2718">
  <si>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</si>
  <si>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</si>
  <si>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</si>
  <si>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</si>
  <si>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</si>
  <si>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</si>
  <si>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</si>
  <si>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</si>
  <si>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</si>
  <si>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</si>
  <si>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</si>
  <si>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</si>
  <si>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</si>
  <si>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</si>
  <si>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</si>
  <si>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</si>
  <si>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</si>
  <si>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</si>
  <si>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</si>
  <si>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</si>
  <si>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</si>
  <si>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</si>
  <si>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</si>
  <si>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</si>
  <si>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</si>
  <si>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</si>
  <si>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</si>
  <si>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</si>
  <si>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</si>
  <si>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</si>
  <si>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</si>
  <si>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</si>
  <si>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</si>
  <si>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</si>
  <si>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</si>
  <si>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</si>
  <si>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</si>
  <si>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</si>
  <si>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</si>
  <si>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</si>
  <si>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</si>
  <si>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</si>
  <si>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</si>
  <si>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</si>
  <si>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</si>
  <si>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</si>
  <si>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</si>
  <si>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</si>
  <si>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</si>
  <si>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</si>
  <si>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</si>
  <si>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</si>
  <si>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</si>
  <si>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</si>
  <si>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</si>
  <si>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</si>
  <si>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</si>
  <si>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</si>
  <si>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</si>
  <si>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</si>
  <si>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</si>
  <si>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</si>
  <si>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</si>
  <si>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</si>
  <si>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</si>
  <si>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</si>
  <si>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</si>
  <si>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</si>
  <si>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</si>
  <si>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</si>
  <si>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</si>
  <si>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</si>
  <si>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</si>
  <si>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</si>
  <si>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</si>
  <si>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</si>
  <si>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</si>
  <si>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</si>
  <si>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</si>
  <si>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</si>
  <si>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</si>
  <si>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</si>
  <si>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</si>
  <si>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</si>
  <si>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</si>
  <si>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</si>
  <si>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</si>
  <si>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</si>
  <si>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</si>
  <si>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</si>
  <si>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</si>
  <si>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</si>
  <si>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</si>
  <si>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</si>
  <si>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</si>
  <si>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</si>
  <si>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</si>
  <si>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</si>
  <si>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</si>
  <si>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</si>
  <si>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</si>
  <si>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</si>
  <si>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</si>
  <si>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</si>
  <si>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</si>
  <si>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</si>
  <si>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</si>
  <si>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</si>
  <si>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</si>
  <si>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</si>
  <si>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</si>
  <si>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</si>
  <si>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</si>
  <si>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</si>
  <si>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</si>
  <si>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</si>
  <si>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</si>
  <si>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</si>
  <si>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</si>
  <si>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</si>
  <si>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</si>
  <si>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</si>
  <si>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</si>
  <si>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</si>
  <si>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</si>
  <si>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</si>
  <si>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</si>
  <si>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</si>
  <si>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</si>
  <si>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</si>
  <si>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</si>
  <si>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</si>
  <si>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</si>
  <si>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</si>
  <si>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</si>
  <si>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</si>
  <si>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</si>
  <si>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</si>
  <si>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</si>
  <si>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</si>
  <si>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</si>
  <si>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</si>
  <si>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</si>
  <si>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</si>
  <si>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</si>
  <si>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</si>
  <si>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</si>
  <si>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</si>
  <si>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</si>
  <si>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</si>
  <si>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</si>
  <si>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</si>
  <si>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</si>
  <si>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</si>
  <si>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</si>
  <si>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</si>
  <si>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</si>
  <si>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</si>
  <si>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</si>
  <si>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</si>
  <si>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</si>
  <si>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</si>
  <si>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</si>
  <si>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</si>
  <si>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</si>
  <si>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</si>
  <si>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</si>
  <si>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</si>
  <si>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</si>
  <si>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</si>
  <si>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</si>
  <si>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</si>
  <si>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</si>
  <si>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</si>
  <si>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</si>
  <si>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</si>
  <si>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</si>
  <si>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</si>
  <si>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</si>
  <si>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</si>
  <si>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</si>
  <si>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</si>
  <si>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</si>
  <si>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</si>
  <si>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</si>
  <si>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</si>
  <si>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</si>
  <si>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</si>
  <si>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</si>
  <si>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</si>
  <si>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</si>
  <si>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</si>
  <si>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</si>
  <si>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</si>
  <si>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</si>
  <si>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</si>
  <si>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</si>
  <si>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</si>
  <si>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</si>
  <si>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</si>
  <si>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</si>
  <si>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</si>
  <si>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</si>
  <si>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</si>
  <si>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</si>
  <si>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</si>
  <si>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</si>
  <si>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</si>
  <si>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</si>
  <si>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</si>
  <si>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</si>
  <si>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</si>
  <si>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</si>
  <si>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</si>
  <si>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</si>
  <si>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</si>
  <si>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</si>
  <si>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</si>
  <si>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</si>
  <si>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</si>
  <si>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</si>
  <si>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</si>
  <si>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</si>
  <si>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</si>
  <si>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</si>
  <si>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</si>
  <si>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</si>
  <si>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</si>
  <si>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</si>
  <si>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</si>
  <si>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</si>
  <si>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</si>
  <si>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</si>
  <si>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</si>
  <si>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</si>
  <si>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</si>
  <si>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</si>
  <si>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</si>
  <si>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</si>
  <si>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</si>
  <si>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</si>
  <si>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</si>
  <si>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</si>
  <si>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</si>
  <si>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</si>
  <si>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</si>
  <si>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</si>
  <si>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</si>
  <si>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</si>
  <si>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</si>
  <si>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</si>
  <si>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</si>
  <si>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</si>
  <si>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</si>
  <si>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</si>
  <si>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</si>
  <si>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</si>
  <si>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</si>
  <si>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</si>
  <si>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</si>
  <si>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</si>
  <si>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</si>
  <si>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</si>
  <si>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</si>
  <si>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</si>
  <si>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</si>
  <si>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</si>
  <si>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</si>
  <si>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</si>
  <si>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</si>
  <si>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</si>
  <si>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</si>
  <si>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</si>
  <si>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</si>
  <si>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</si>
  <si>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</si>
  <si>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</si>
  <si>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</si>
  <si>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</si>
  <si>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</si>
  <si>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</si>
  <si>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</si>
  <si>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</si>
  <si>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</si>
  <si>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</si>
  <si>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</si>
  <si>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</si>
  <si>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</si>
  <si>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</si>
  <si>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</si>
  <si>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</si>
  <si>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</si>
  <si>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</si>
  <si>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</si>
  <si>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</si>
  <si>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</si>
  <si>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</si>
  <si>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</si>
  <si>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</si>
  <si>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</si>
  <si>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</si>
  <si>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</si>
  <si>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</si>
  <si>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</si>
  <si>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</si>
  <si>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</si>
  <si>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</si>
  <si>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</si>
  <si>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</si>
  <si>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</si>
  <si>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</si>
  <si>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</si>
  <si>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</si>
  <si>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</si>
  <si>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</si>
  <si>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</si>
  <si>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</si>
  <si>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</si>
  <si>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</si>
  <si>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</si>
  <si>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</si>
  <si>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</si>
  <si>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</si>
  <si>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</si>
  <si>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</si>
  <si>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</si>
  <si>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</si>
  <si>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</si>
  <si>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</si>
  <si>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</si>
  <si>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</si>
  <si>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</si>
  <si>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</si>
  <si>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</si>
  <si>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</si>
  <si>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</si>
  <si>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</si>
  <si>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</si>
  <si>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</si>
  <si>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</si>
  <si>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</si>
  <si>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</si>
  <si>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</si>
  <si>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</si>
  <si>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</si>
  <si>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</si>
  <si>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</si>
  <si>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</si>
  <si>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</si>
  <si>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</si>
  <si>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</si>
  <si>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</si>
  <si>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</si>
  <si>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</si>
  <si>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</si>
  <si>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</si>
  <si>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</si>
  <si>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</si>
  <si>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</si>
  <si>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</si>
  <si>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</si>
  <si>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</si>
  <si>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</si>
  <si>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</si>
  <si>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</si>
  <si>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</si>
  <si>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</si>
  <si>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</si>
  <si>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</si>
  <si>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</si>
  <si>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</si>
  <si>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</si>
  <si>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</si>
  <si>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</si>
  <si>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</si>
  <si>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</si>
  <si>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</si>
  <si>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</si>
  <si>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</si>
  <si>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</si>
  <si>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</si>
  <si>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</si>
  <si>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</si>
  <si>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</si>
  <si>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</si>
  <si>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</si>
  <si>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</si>
  <si>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</si>
  <si>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</si>
  <si>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</si>
  <si>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</si>
  <si>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</si>
  <si>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</si>
  <si>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</si>
  <si>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</si>
  <si>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</si>
  <si>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</si>
  <si>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</si>
  <si>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</si>
  <si>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</si>
  <si>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</si>
  <si>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</si>
  <si>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</si>
  <si>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</si>
  <si>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</si>
  <si>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</si>
  <si>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</si>
  <si>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</si>
  <si>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</si>
  <si>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</si>
  <si>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</si>
  <si>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</si>
  <si>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</si>
  <si>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</si>
  <si>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</si>
  <si>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</si>
  <si>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</si>
  <si>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</si>
  <si>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</si>
  <si>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</si>
  <si>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</si>
  <si>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</si>
  <si>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</si>
  <si>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</si>
  <si>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</si>
  <si>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</si>
  <si>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</si>
  <si>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</si>
  <si>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</si>
  <si>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</si>
  <si>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</si>
  <si>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</si>
  <si>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</si>
  <si>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</si>
  <si>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</si>
  <si>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</si>
  <si>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</si>
  <si>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</si>
  <si>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</si>
  <si>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</si>
  <si>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</si>
  <si>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</si>
  <si>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</si>
  <si>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</si>
  <si>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</si>
  <si>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</si>
  <si>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</si>
  <si>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</si>
  <si>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</si>
  <si>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</si>
  <si>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</si>
  <si>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</si>
  <si>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</si>
  <si>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</si>
  <si>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</si>
  <si>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</si>
  <si>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</si>
  <si>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</si>
  <si>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</si>
  <si>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</si>
  <si>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</si>
  <si>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</si>
  <si>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</si>
  <si>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</si>
  <si>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</si>
  <si>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</si>
  <si>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</si>
  <si>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</si>
  <si>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</si>
  <si>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</si>
  <si>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</si>
  <si>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</si>
  <si>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</si>
  <si>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</si>
  <si>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</si>
  <si>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</si>
  <si>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</si>
  <si>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</si>
  <si>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</si>
  <si>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</si>
  <si>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</si>
  <si>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</si>
  <si>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</si>
  <si>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</si>
  <si>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</si>
  <si>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</si>
  <si>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</si>
  <si>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</si>
  <si>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</si>
  <si>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</si>
  <si>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</si>
  <si>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</si>
  <si>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</si>
  <si>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</si>
  <si>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</si>
  <si>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</si>
  <si>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</si>
  <si>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</si>
  <si>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</si>
  <si>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</si>
  <si>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</si>
  <si>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</si>
  <si>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</si>
  <si>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</si>
  <si>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</si>
  <si>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</si>
  <si>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</si>
  <si>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</si>
  <si>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</si>
  <si>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</si>
  <si>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</si>
  <si>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</si>
  <si>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</si>
  <si>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</si>
  <si>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</si>
  <si>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</si>
  <si>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</si>
  <si>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</si>
  <si>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</si>
  <si>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</si>
  <si>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</si>
  <si>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</si>
  <si>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</si>
  <si>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</si>
  <si>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</si>
  <si>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</si>
  <si>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</si>
  <si>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</si>
  <si>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</si>
  <si>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</si>
  <si>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</si>
  <si>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</si>
  <si>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</si>
  <si>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</si>
  <si>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</si>
  <si>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</si>
  <si>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</si>
  <si>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</si>
  <si>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</si>
  <si>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</si>
  <si>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</si>
  <si>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</si>
  <si>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</si>
  <si>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</si>
  <si>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</si>
  <si>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</si>
  <si>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</si>
  <si>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</si>
  <si>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</si>
  <si>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</si>
  <si>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</si>
  <si>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</si>
  <si>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</si>
  <si>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</si>
  <si>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</si>
  <si>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</si>
  <si>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</si>
  <si>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</si>
  <si>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</si>
  <si>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</si>
  <si>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</si>
  <si>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</si>
  <si>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</si>
  <si>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</si>
  <si>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</si>
  <si>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</si>
  <si>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</si>
  <si>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</si>
  <si>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</si>
  <si>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</si>
  <si>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</si>
  <si>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</si>
  <si>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</si>
  <si>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</si>
  <si>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</si>
  <si>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</si>
  <si>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</si>
  <si>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</si>
  <si>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</si>
  <si>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</si>
  <si>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</si>
  <si>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</si>
  <si>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</si>
  <si>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</si>
  <si>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</si>
  <si>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</si>
  <si>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</si>
  <si>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</si>
  <si>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</si>
  <si>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</si>
  <si>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</si>
  <si>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</si>
  <si>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</si>
  <si>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</si>
  <si>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</si>
  <si>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</si>
  <si>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</si>
  <si>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</si>
  <si>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</si>
  <si>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</si>
  <si>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</si>
  <si>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</si>
  <si>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</si>
  <si>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</si>
  <si>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</si>
  <si>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</si>
  <si>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</si>
  <si>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</si>
  <si>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</si>
  <si>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</si>
  <si>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</si>
  <si>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</si>
  <si>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</si>
  <si>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</si>
  <si>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</si>
  <si>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</si>
  <si>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</si>
  <si>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</si>
  <si>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</si>
  <si>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</si>
  <si>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</si>
  <si>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</si>
  <si>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</si>
  <si>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</si>
  <si>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</si>
  <si>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</si>
  <si>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</si>
  <si>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</si>
  <si>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</si>
  <si>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</si>
  <si>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</si>
  <si>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</si>
  <si>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</si>
  <si>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</si>
  <si>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</si>
  <si>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</si>
  <si>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</si>
  <si>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</si>
  <si>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</si>
  <si>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</si>
  <si>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</si>
  <si>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</si>
  <si>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</si>
  <si>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</si>
  <si>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</si>
  <si>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</si>
  <si>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</si>
  <si>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</si>
  <si>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</si>
  <si>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</si>
  <si>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</si>
  <si>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</si>
  <si>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</si>
  <si>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</si>
  <si>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</si>
  <si>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</si>
  <si>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</si>
  <si>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</si>
  <si>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</si>
  <si>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</si>
  <si>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</si>
  <si>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</si>
  <si>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</si>
  <si>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</si>
  <si>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</si>
  <si>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</si>
  <si>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</si>
  <si>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</si>
  <si>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</si>
  <si>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</si>
  <si>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</si>
  <si>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</si>
  <si>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</si>
  <si>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</si>
  <si>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</si>
  <si>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</si>
  <si>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</si>
  <si>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</si>
  <si>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</si>
  <si>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</si>
  <si>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</si>
  <si>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</si>
  <si>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</si>
  <si>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</si>
  <si>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</si>
  <si>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</si>
  <si>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</si>
  <si>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</si>
  <si>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</si>
  <si>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</si>
  <si>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</si>
  <si>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</si>
  <si>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</si>
  <si>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</si>
  <si>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</si>
  <si>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</si>
  <si>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</si>
  <si>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</si>
  <si>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</si>
  <si>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</si>
  <si>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</si>
  <si>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</si>
  <si>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</si>
  <si>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</si>
  <si>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</si>
  <si>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</si>
  <si>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</si>
  <si>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</si>
  <si>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</si>
  <si>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</si>
  <si>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</si>
  <si>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</si>
  <si>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</si>
  <si>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</si>
  <si>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</si>
  <si>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</si>
  <si>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</si>
  <si>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</si>
  <si>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</si>
  <si>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</si>
  <si>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</si>
  <si>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</si>
  <si>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</si>
  <si>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</si>
  <si>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</si>
  <si>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</si>
  <si>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</si>
  <si>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</si>
  <si>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</si>
  <si>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</si>
  <si>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</si>
  <si>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</si>
  <si>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</si>
  <si>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</si>
  <si>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</si>
  <si>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</si>
  <si>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</si>
  <si>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</si>
  <si>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</si>
  <si>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</si>
  <si>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</si>
  <si>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</si>
  <si>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</si>
  <si>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</si>
  <si>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</si>
  <si>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</si>
  <si>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</si>
  <si>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</si>
  <si>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</si>
  <si>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</si>
  <si>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</si>
  <si>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</si>
  <si>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</si>
  <si>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</si>
  <si>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</si>
  <si>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</si>
  <si>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</si>
  <si>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</si>
  <si>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</si>
  <si>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</si>
  <si>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</si>
  <si>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</si>
  <si>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</si>
  <si>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</si>
  <si>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</si>
  <si>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</si>
  <si>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</si>
  <si>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</si>
  <si>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</si>
  <si>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</si>
  <si>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</si>
  <si>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</si>
  <si>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</si>
  <si>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</si>
  <si>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</si>
  <si>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</si>
  <si>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</si>
  <si>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</si>
  <si>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</si>
  <si>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</si>
  <si>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</si>
  <si>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</si>
  <si>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</si>
  <si>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</si>
  <si>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</si>
  <si>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</si>
  <si>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</si>
  <si>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</si>
  <si>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</si>
  <si>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</si>
  <si>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</si>
  <si>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</si>
  <si>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</si>
  <si>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</si>
  <si>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</si>
  <si>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</si>
  <si>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</si>
  <si>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</si>
  <si>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</si>
  <si>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</si>
  <si>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</si>
  <si>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</si>
  <si>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</si>
  <si>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</si>
  <si>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</si>
  <si>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</si>
  <si>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</si>
  <si>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</si>
  <si>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</si>
  <si>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</si>
  <si>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</si>
  <si>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</si>
  <si>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</si>
  <si>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</si>
  <si>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</si>
  <si>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</si>
  <si>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</si>
  <si>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</si>
  <si>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</si>
  <si>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</si>
  <si>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</si>
  <si>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</si>
  <si>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</si>
  <si>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</si>
  <si>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</si>
  <si>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</si>
  <si>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</si>
  <si>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</si>
  <si>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</si>
  <si>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</si>
  <si>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</si>
  <si>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</si>
  <si>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</si>
  <si>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</si>
  <si>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</si>
  <si>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</si>
  <si>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</si>
  <si>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</si>
  <si>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</si>
  <si>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</si>
  <si>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</si>
  <si>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</si>
  <si>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</si>
  <si>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</si>
  <si>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</si>
  <si>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</si>
  <si>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</si>
  <si>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</si>
  <si>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</si>
  <si>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</si>
  <si>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</si>
  <si>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</si>
  <si>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</si>
  <si>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</si>
  <si>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</si>
  <si>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</si>
  <si>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</si>
  <si>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</si>
  <si>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</si>
  <si>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</si>
  <si>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</si>
  <si>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</si>
  <si>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</si>
  <si>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</si>
  <si>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</si>
  <si>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</si>
  <si>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</si>
  <si>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</si>
  <si>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</si>
  <si>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</si>
  <si>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</si>
  <si>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</si>
  <si>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</si>
  <si>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</si>
  <si>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</si>
  <si>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</si>
  <si>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</si>
  <si>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</si>
  <si>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</si>
  <si>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</si>
  <si>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</si>
  <si>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</si>
  <si>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</si>
  <si>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</si>
  <si>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</si>
  <si>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</si>
  <si>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</si>
  <si>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</si>
  <si>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</si>
  <si>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</si>
  <si>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</si>
  <si>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</si>
  <si>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</si>
  <si>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</si>
  <si>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</si>
  <si>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</si>
  <si>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</si>
  <si>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</si>
  <si>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</si>
  <si>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</si>
  <si>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</si>
  <si>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</si>
  <si>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</si>
  <si>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</si>
  <si>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</si>
  <si>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</si>
  <si>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</si>
  <si>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</si>
  <si>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</si>
  <si>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</si>
  <si>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</si>
  <si>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</si>
  <si>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</si>
  <si>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</si>
  <si>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</si>
  <si>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</si>
  <si>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</si>
  <si>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</si>
  <si>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</si>
  <si>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</si>
  <si>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</si>
  <si>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</si>
  <si>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</si>
  <si>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</si>
  <si>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</si>
  <si>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</si>
  <si>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</si>
  <si>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</si>
  <si>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</si>
  <si>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</si>
  <si>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</si>
  <si>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</si>
  <si>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</si>
  <si>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</si>
  <si>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</si>
  <si>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</si>
  <si>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</si>
  <si>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</si>
  <si>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</si>
  <si>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</si>
  <si>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</si>
  <si>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</si>
  <si>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</si>
  <si>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</si>
  <si>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</si>
  <si>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</si>
  <si>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</si>
  <si>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</si>
  <si>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</si>
  <si>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</si>
  <si>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</si>
  <si>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</si>
  <si>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</si>
  <si>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</si>
  <si>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</si>
  <si>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</si>
  <si>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</si>
  <si>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</si>
  <si>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</si>
  <si>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</si>
  <si>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</si>
  <si>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</si>
  <si>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</si>
  <si>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</si>
  <si>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</si>
  <si>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</si>
  <si>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</si>
  <si>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</si>
  <si>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</si>
  <si>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</si>
  <si>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</si>
  <si>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</si>
  <si>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</si>
  <si>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</si>
  <si>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</si>
  <si>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</si>
  <si>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</si>
  <si>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</si>
  <si>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</si>
  <si>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</si>
  <si>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</si>
  <si>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</si>
  <si>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</si>
  <si>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</si>
  <si>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</si>
  <si>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</si>
  <si>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</si>
  <si>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</si>
  <si>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</si>
  <si>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</si>
  <si>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</si>
  <si>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</si>
  <si>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</si>
  <si>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</si>
  <si>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</si>
  <si>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</si>
  <si>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</si>
  <si>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</si>
  <si>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</si>
  <si>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</si>
  <si>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</si>
  <si>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</si>
  <si>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</si>
  <si>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</si>
  <si>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</si>
  <si>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</si>
  <si>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</si>
  <si>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</si>
  <si>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</si>
  <si>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</si>
  <si>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</si>
  <si>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</si>
  <si>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</si>
  <si>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</si>
  <si>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</si>
  <si>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</si>
  <si>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</si>
  <si>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</si>
  <si>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</si>
  <si>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</si>
  <si>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</si>
  <si>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</si>
  <si>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</si>
  <si>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</si>
  <si>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</si>
  <si>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</si>
  <si>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</si>
  <si>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</si>
  <si>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</si>
  <si>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</si>
  <si>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</si>
  <si>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</si>
  <si>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</si>
  <si>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</si>
  <si>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</si>
  <si>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</si>
  <si>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</si>
  <si>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</si>
  <si>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</si>
  <si>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</si>
  <si>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</si>
  <si>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</si>
  <si>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</si>
  <si>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</si>
  <si>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</si>
  <si>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</si>
  <si>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</si>
  <si>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</si>
  <si>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</si>
  <si>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</si>
  <si>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</si>
  <si>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</si>
  <si>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</si>
  <si>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</si>
  <si>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</si>
  <si>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</si>
  <si>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</si>
  <si>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</si>
  <si>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</si>
  <si>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</si>
  <si>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</si>
  <si>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</si>
  <si>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</si>
  <si>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</si>
  <si>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</si>
  <si>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</si>
  <si>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</si>
  <si>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</si>
  <si>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</si>
  <si>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</si>
  <si>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</si>
  <si>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</si>
  <si>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</si>
  <si>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</si>
  <si>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</si>
  <si>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</si>
  <si>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</si>
  <si>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</si>
  <si>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</si>
  <si>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</si>
  <si>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</si>
  <si>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</si>
  <si>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</si>
  <si>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</si>
  <si>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</si>
  <si>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</si>
  <si>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</si>
  <si>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</si>
  <si>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</si>
  <si>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</si>
  <si>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</si>
  <si>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</si>
  <si>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</si>
  <si>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</si>
  <si>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</si>
  <si>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</si>
  <si>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</si>
  <si>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</si>
  <si>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</si>
  <si>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</si>
  <si>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</si>
  <si>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</si>
  <si>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</si>
  <si>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</si>
  <si>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</si>
  <si>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</si>
  <si>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</si>
  <si>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</si>
  <si>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</si>
  <si>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</si>
  <si>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</si>
  <si>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</si>
  <si>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</si>
  <si>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</si>
  <si>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</si>
  <si>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</si>
  <si>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</si>
  <si>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</si>
  <si>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</si>
  <si>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</si>
  <si>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</si>
  <si>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</si>
  <si>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</si>
  <si>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</si>
  <si>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</si>
  <si>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</si>
  <si>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</si>
  <si>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</si>
  <si>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</si>
  <si>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</si>
  <si>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</si>
  <si>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</si>
  <si>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</si>
  <si>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</si>
  <si>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</si>
  <si>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</si>
  <si>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</si>
  <si>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</si>
  <si>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</si>
  <si>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</si>
  <si>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</si>
  <si>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</si>
  <si>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</si>
  <si>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</si>
  <si>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</si>
  <si>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</si>
  <si>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</si>
  <si>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</si>
  <si>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</si>
  <si>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</si>
  <si>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</si>
  <si>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</si>
  <si>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</si>
  <si>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</si>
  <si>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</si>
  <si>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</si>
  <si>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</si>
  <si>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</si>
  <si>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</si>
  <si>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</si>
  <si>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</si>
  <si>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</si>
  <si>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</si>
  <si>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</si>
  <si>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</si>
  <si>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</si>
  <si>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</si>
  <si>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</si>
  <si>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</si>
  <si>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</si>
  <si>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</si>
  <si>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</si>
  <si>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</si>
  <si>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</si>
  <si>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</si>
  <si>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</si>
  <si>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</si>
  <si>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</si>
  <si>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</si>
  <si>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</si>
  <si>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</si>
  <si>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</si>
  <si>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</si>
  <si>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</si>
  <si>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</si>
  <si>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</si>
  <si>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</si>
  <si>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</si>
  <si>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</si>
  <si>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</si>
  <si>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</si>
  <si>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</si>
  <si>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</si>
  <si>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</si>
  <si>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</si>
  <si>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</si>
  <si>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</si>
  <si>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</si>
  <si>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</si>
  <si>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</si>
  <si>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</si>
  <si>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</si>
  <si>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</si>
  <si>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</si>
  <si>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</si>
  <si>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</si>
  <si>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</si>
  <si>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</si>
  <si>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</si>
  <si>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</si>
  <si>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</si>
  <si>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</si>
  <si>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</si>
  <si>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</si>
  <si>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</si>
  <si>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</si>
  <si>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</si>
  <si>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</si>
  <si>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</si>
  <si>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</si>
  <si>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</si>
  <si>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</si>
  <si>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</si>
  <si>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</si>
  <si>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</si>
  <si>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</si>
  <si>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</si>
  <si>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</si>
  <si>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</si>
  <si>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</si>
  <si>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</si>
  <si>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</si>
  <si>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</si>
  <si>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</si>
  <si>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</si>
  <si>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</si>
  <si>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</si>
  <si>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</si>
  <si>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</si>
  <si>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</si>
  <si>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</si>
  <si>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</si>
  <si>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</si>
  <si>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</si>
  <si>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</si>
  <si>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</si>
  <si>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</si>
  <si>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</si>
  <si>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</si>
  <si>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</si>
  <si>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</si>
  <si>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</si>
  <si>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</si>
  <si>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</si>
  <si>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</si>
  <si>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</si>
  <si>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</si>
  <si>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</si>
  <si>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</si>
  <si>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</si>
  <si>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</si>
  <si>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</si>
  <si>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</si>
  <si>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</si>
  <si>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</si>
  <si>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</si>
  <si>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</si>
  <si>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</si>
  <si>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</si>
  <si>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</si>
  <si>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</si>
  <si>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</si>
  <si>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</si>
  <si>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</si>
  <si>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</si>
  <si>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</si>
  <si>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</si>
  <si>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</si>
  <si>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</si>
  <si>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</si>
  <si>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</si>
  <si>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</si>
  <si>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</si>
  <si>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</si>
  <si>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</si>
  <si>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</si>
  <si>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</si>
  <si>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</si>
  <si>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</si>
  <si>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</si>
  <si>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</si>
  <si>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</si>
  <si>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</si>
  <si>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</si>
  <si>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</si>
  <si>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</si>
  <si>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</si>
  <si>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</si>
  <si>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</si>
  <si>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</si>
  <si>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</si>
  <si>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</si>
  <si>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</si>
  <si>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</si>
  <si>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</si>
  <si>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</si>
  <si>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</si>
  <si>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</si>
  <si>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</si>
  <si>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</si>
  <si>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</si>
  <si>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</si>
  <si>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</si>
  <si>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</si>
  <si>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</si>
  <si>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</si>
  <si>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</si>
  <si>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</si>
  <si>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</si>
  <si>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</si>
  <si>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</si>
  <si>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</si>
  <si>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</si>
  <si>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</si>
  <si>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</si>
  <si>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</si>
  <si>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</si>
  <si>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</si>
  <si>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</si>
  <si>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</si>
  <si>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</si>
  <si>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</si>
  <si>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</si>
  <si>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</si>
  <si>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</si>
  <si>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</si>
  <si>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</si>
  <si>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</si>
  <si>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</si>
  <si>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</si>
  <si>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</si>
  <si>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</si>
  <si>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</si>
  <si>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</si>
  <si>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</si>
  <si>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</si>
  <si>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</si>
  <si>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</si>
  <si>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</si>
  <si>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</si>
  <si>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</si>
  <si>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</si>
  <si>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</si>
  <si>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</si>
  <si>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</si>
  <si>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</si>
  <si>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</si>
  <si>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</si>
  <si>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</si>
  <si>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</si>
  <si>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</si>
  <si>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</si>
  <si>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</si>
  <si>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</si>
  <si>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</si>
  <si>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</si>
  <si>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</si>
  <si>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</si>
  <si>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</si>
  <si>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</si>
  <si>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</si>
  <si>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</si>
  <si>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</si>
  <si>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</si>
  <si>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</si>
  <si>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</si>
  <si>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</si>
  <si>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</si>
  <si>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</si>
  <si>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</si>
  <si>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</si>
  <si>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</si>
  <si>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</si>
  <si>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</si>
  <si>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</si>
  <si>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</si>
  <si>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</si>
  <si>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</si>
  <si>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</si>
  <si>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</si>
  <si>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</si>
  <si>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</si>
  <si>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</si>
  <si>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</si>
  <si>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</si>
  <si>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</si>
  <si>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</si>
  <si>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</si>
  <si>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</si>
  <si>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</si>
  <si>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</si>
  <si>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</si>
  <si>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</si>
  <si>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</si>
  <si>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</si>
  <si>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</si>
  <si>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</si>
  <si>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</si>
  <si>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</si>
  <si>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</si>
  <si>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</si>
  <si>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</si>
  <si>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</si>
  <si>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</si>
  <si>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</si>
  <si>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</si>
  <si>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</si>
  <si>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</si>
  <si>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</si>
  <si>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</si>
  <si>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</si>
  <si>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</si>
  <si>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</si>
  <si>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</si>
  <si>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</si>
  <si>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</si>
  <si>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</si>
  <si>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</si>
  <si>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</si>
  <si>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</si>
  <si>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</si>
  <si>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</si>
  <si>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</si>
  <si>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</si>
  <si>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</si>
  <si>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</si>
  <si>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</si>
  <si>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</si>
  <si>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</si>
  <si>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</si>
  <si>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</si>
  <si>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</si>
  <si>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</si>
  <si>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</si>
  <si>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</si>
  <si>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</si>
  <si>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</si>
  <si>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</si>
  <si>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</si>
  <si>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</si>
  <si>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</si>
  <si>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</si>
  <si>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</si>
  <si>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</si>
  <si>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</si>
  <si>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</si>
  <si>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</si>
  <si>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</si>
  <si>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</si>
  <si>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</si>
  <si>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</si>
  <si>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</si>
  <si>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</si>
  <si>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</si>
  <si>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</si>
  <si>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</si>
  <si>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</si>
  <si>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</si>
  <si>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</si>
  <si>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</si>
  <si>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</si>
  <si>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</si>
  <si>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</si>
  <si>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</si>
  <si>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</si>
  <si>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</si>
  <si>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</si>
  <si>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</si>
  <si>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</si>
  <si>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</si>
  <si>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</si>
  <si>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</si>
  <si>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</si>
  <si>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</si>
  <si>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</si>
  <si>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</si>
  <si>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</si>
  <si>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</si>
  <si>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</si>
  <si>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</si>
  <si>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</si>
  <si>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</si>
  <si>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</si>
  <si>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</si>
  <si>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</si>
  <si>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</si>
  <si>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</si>
  <si>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</si>
  <si>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</si>
  <si>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</si>
  <si>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</si>
  <si>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</si>
  <si>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</si>
  <si>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</si>
  <si>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</si>
  <si>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</si>
  <si>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</si>
  <si>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</si>
  <si>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</si>
  <si>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</si>
  <si>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</si>
  <si>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</si>
  <si>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</si>
  <si>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</si>
  <si>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</si>
  <si>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</si>
  <si>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</si>
  <si>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</si>
  <si>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</si>
  <si>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</si>
  <si>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</si>
  <si>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</si>
  <si>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</si>
  <si>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</si>
  <si>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</si>
  <si>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</si>
  <si>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</si>
  <si>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</si>
  <si>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</si>
  <si>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</si>
  <si>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</si>
  <si>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</si>
  <si>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</si>
  <si>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</si>
  <si>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</si>
  <si>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</si>
  <si>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</si>
  <si>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</si>
  <si>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</si>
  <si>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</si>
  <si>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</si>
  <si>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</si>
  <si>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</si>
  <si>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</si>
  <si>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</si>
  <si>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</si>
  <si>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</si>
  <si>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</si>
  <si>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</si>
  <si>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</si>
  <si>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</si>
  <si>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</si>
  <si>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</si>
  <si>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</si>
  <si>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</si>
  <si>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</si>
  <si>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</si>
  <si>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</si>
  <si>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</si>
  <si>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</si>
  <si>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</si>
  <si>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</si>
  <si>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</si>
  <si>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</si>
  <si>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</si>
  <si>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</si>
  <si>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</si>
  <si>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</si>
  <si>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</si>
  <si>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</si>
  <si>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</si>
  <si>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</si>
  <si>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</si>
  <si>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</si>
  <si>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</si>
  <si>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</si>
  <si>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</si>
  <si>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</si>
  <si>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</si>
  <si>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</si>
  <si>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</si>
  <si>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</si>
  <si>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</si>
  <si>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</si>
  <si>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</si>
  <si>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</si>
  <si>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</si>
  <si>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</si>
  <si>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</si>
  <si>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</si>
  <si>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</si>
  <si>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</si>
  <si>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</si>
  <si>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</si>
  <si>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</si>
  <si>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</si>
  <si>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</si>
  <si>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</si>
  <si>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</si>
  <si>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</si>
  <si>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</si>
  <si>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</si>
  <si>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</si>
  <si>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</si>
  <si>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</si>
  <si>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</si>
  <si>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</si>
  <si>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</si>
  <si>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</si>
  <si>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</si>
  <si>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</si>
  <si>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</si>
  <si>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</si>
  <si>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</si>
  <si>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</si>
  <si>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</si>
  <si>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</si>
  <si>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</si>
  <si>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</si>
  <si>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</si>
  <si>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</si>
  <si>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</si>
  <si>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</si>
  <si>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</si>
  <si>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</si>
  <si>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</si>
  <si>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</si>
  <si>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</si>
  <si>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</si>
  <si>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</si>
  <si>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</si>
  <si>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</si>
  <si>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</si>
  <si>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</si>
  <si>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</si>
  <si>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</si>
  <si>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</si>
  <si>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</si>
  <si>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</si>
  <si>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</si>
  <si>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</si>
  <si>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</si>
  <si>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</si>
  <si>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</si>
  <si>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</si>
  <si>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</si>
  <si>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</si>
  <si>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</si>
  <si>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</si>
  <si>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</si>
  <si>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</si>
  <si>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</si>
  <si>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</si>
  <si>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</si>
  <si>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</si>
  <si>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</si>
  <si>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</si>
  <si>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</si>
  <si>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</si>
  <si>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</si>
  <si>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</si>
  <si>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</si>
  <si>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</si>
  <si>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</si>
  <si>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</si>
  <si>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</si>
  <si>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</si>
  <si>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</si>
  <si>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</si>
  <si>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</si>
  <si>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</si>
  <si>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</si>
  <si>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</si>
  <si>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</si>
  <si>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</si>
  <si>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</si>
  <si>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</si>
  <si>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</si>
  <si>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</si>
  <si>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</si>
  <si>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</si>
  <si>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</si>
  <si>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</si>
  <si>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</si>
  <si>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</si>
  <si>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</si>
  <si>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</si>
  <si>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</si>
  <si>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</si>
  <si>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</si>
  <si>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</si>
  <si>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</si>
  <si>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</si>
  <si>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</si>
  <si>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</si>
  <si>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</si>
  <si>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</si>
  <si>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</si>
  <si>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</si>
  <si>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</si>
  <si>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</si>
  <si>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</si>
  <si>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</si>
  <si>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</si>
  <si>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</si>
  <si>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</si>
  <si>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</si>
  <si>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</si>
  <si>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</si>
  <si>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</si>
  <si>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</si>
  <si>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</si>
  <si>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</si>
  <si>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</si>
  <si>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</si>
  <si>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</si>
  <si>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</si>
  <si>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</si>
  <si>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</si>
  <si>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</si>
  <si>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</si>
  <si>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</si>
  <si>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</si>
  <si>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</si>
  <si>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</si>
  <si>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</si>
  <si>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</si>
  <si>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</si>
  <si>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</si>
  <si>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</si>
  <si>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</si>
  <si>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</si>
  <si>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</si>
  <si>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</si>
  <si>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</si>
  <si>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</si>
  <si>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</si>
  <si>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</si>
  <si>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</si>
  <si>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</si>
  <si>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</si>
  <si>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</si>
  <si>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</si>
  <si>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</si>
  <si>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</si>
  <si>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</si>
  <si>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</si>
  <si>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</si>
  <si>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</si>
  <si>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</si>
  <si>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</si>
  <si>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</si>
  <si>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</si>
  <si>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</si>
  <si>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</si>
  <si>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</si>
  <si>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</si>
  <si>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</si>
  <si>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</si>
  <si>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</si>
  <si>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</si>
  <si>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</si>
  <si>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</si>
  <si>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</si>
  <si>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</si>
  <si>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</si>
  <si>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</si>
  <si>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</si>
  <si>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</si>
  <si>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</si>
  <si>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</si>
  <si>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</si>
  <si>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</si>
  <si>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</si>
  <si>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</si>
  <si>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</si>
  <si>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</si>
  <si>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</si>
  <si>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</si>
  <si>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</si>
  <si>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</si>
  <si>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</si>
  <si>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</si>
  <si>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</si>
  <si>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</si>
  <si>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</si>
  <si>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</si>
  <si>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</si>
  <si>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</si>
  <si>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</si>
  <si>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</si>
  <si>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</si>
  <si>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</si>
  <si>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</si>
  <si>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</si>
  <si>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</si>
  <si>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</si>
  <si>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</si>
  <si>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</si>
  <si>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</si>
  <si>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</si>
  <si>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</si>
  <si>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</si>
  <si>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</si>
  <si>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</si>
  <si>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</si>
  <si>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</si>
  <si>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</si>
  <si>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</si>
  <si>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</si>
  <si>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</si>
  <si>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</si>
  <si>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</si>
  <si>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</si>
  <si>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</si>
  <si>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</si>
  <si>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</si>
  <si>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</si>
  <si>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</si>
  <si>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</si>
  <si>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</si>
  <si>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</si>
  <si>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</si>
  <si>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</si>
  <si>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</si>
  <si>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</si>
  <si>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</si>
  <si>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</si>
  <si>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</si>
  <si>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</si>
  <si>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</si>
  <si>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</si>
  <si>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</si>
  <si>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</si>
  <si>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</si>
  <si>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</si>
  <si>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</si>
  <si>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</si>
  <si>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</si>
  <si>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</si>
  <si>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</si>
  <si>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</si>
  <si>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</si>
  <si>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</si>
  <si>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</si>
  <si>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</si>
  <si>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</si>
  <si>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</si>
  <si>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</si>
  <si>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</si>
  <si>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</si>
  <si>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</si>
  <si>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</si>
  <si>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</si>
  <si>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</si>
  <si>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</si>
  <si>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</si>
  <si>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</si>
  <si>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</si>
  <si>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</si>
  <si>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</si>
  <si>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</si>
  <si>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</si>
  <si>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</si>
  <si>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</si>
  <si>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</si>
  <si>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</si>
  <si>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</si>
  <si>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</si>
  <si>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</si>
  <si>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</si>
  <si>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</si>
  <si>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</si>
  <si>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</si>
  <si>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</si>
  <si>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</si>
  <si>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</si>
  <si>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</si>
  <si>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</si>
  <si>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</si>
  <si>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</si>
  <si>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</si>
  <si>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</si>
  <si>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</si>
  <si>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</si>
  <si>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</si>
  <si>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</si>
  <si>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</si>
  <si>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</si>
  <si>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</si>
  <si>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</si>
  <si>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</si>
  <si>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</si>
  <si>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</si>
  <si>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</si>
  <si>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</si>
  <si>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</si>
  <si>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</si>
  <si>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</si>
  <si>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</si>
  <si>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</si>
  <si>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</si>
  <si>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</si>
  <si>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</si>
  <si>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</si>
  <si>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</si>
  <si>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</si>
  <si>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</si>
  <si>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</si>
  <si>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</si>
  <si>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</si>
  <si>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</si>
  <si>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</si>
  <si>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</si>
  <si>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</si>
  <si>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</si>
  <si>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</si>
  <si>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</si>
  <si>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</si>
  <si>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</si>
  <si>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</si>
  <si>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</si>
  <si>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</si>
  <si>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</si>
  <si>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</si>
  <si>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</si>
  <si>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</si>
  <si>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</si>
  <si>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</si>
  <si>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</si>
  <si>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</si>
  <si>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</si>
  <si>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</si>
  <si>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</si>
  <si>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</si>
  <si>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</si>
  <si>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</si>
  <si>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</si>
  <si>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</si>
  <si>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</si>
  <si>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</si>
  <si>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</si>
  <si>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</si>
  <si>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</si>
  <si>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</si>
  <si>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</si>
  <si>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</si>
  <si>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</si>
  <si>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</si>
  <si>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</si>
  <si>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</si>
  <si>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</si>
  <si>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</si>
  <si>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</si>
  <si>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</si>
  <si>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</si>
  <si>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</si>
  <si>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</si>
  <si>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</si>
  <si>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</si>
  <si>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</si>
  <si>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</si>
  <si>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</si>
  <si>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</si>
  <si>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</si>
  <si>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</si>
  <si>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</si>
  <si>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</si>
  <si>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</si>
  <si>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</si>
  <si>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</si>
  <si>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</si>
  <si>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</si>
  <si>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</si>
  <si>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</si>
  <si>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</si>
  <si>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</si>
  <si>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</si>
  <si>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</si>
  <si>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</si>
  <si>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</si>
  <si>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</si>
  <si>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</si>
  <si>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</si>
  <si>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</si>
  <si>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</si>
  <si>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</si>
  <si>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</si>
  <si>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</si>
  <si>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</si>
  <si>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</si>
  <si>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</si>
  <si>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</si>
  <si>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</si>
  <si>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</si>
  <si>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</si>
  <si>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</si>
  <si>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</si>
  <si>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</si>
  <si>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</si>
  <si>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</si>
  <si>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</si>
  <si>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</si>
  <si>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</si>
  <si>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</si>
  <si>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</si>
  <si>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</si>
  <si>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</si>
  <si>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</si>
  <si>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</si>
  <si>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</si>
  <si>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</si>
  <si>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</si>
  <si>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</si>
  <si>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</si>
  <si>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</si>
  <si>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</si>
  <si>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</si>
  <si>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</si>
  <si>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</si>
  <si>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</si>
  <si>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</si>
  <si>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</si>
  <si>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</si>
  <si>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</si>
  <si>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</si>
  <si>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</si>
  <si>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</si>
  <si>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</si>
  <si>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</si>
  <si>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</si>
  <si>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</si>
  <si>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</si>
  <si>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</si>
  <si>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</si>
  <si>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</si>
  <si>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</si>
  <si>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</si>
  <si>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</si>
  <si>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</si>
  <si>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</si>
  <si>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</si>
  <si>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</si>
  <si>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</si>
  <si>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</si>
  <si>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</si>
  <si>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</si>
  <si>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</si>
  <si>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</si>
  <si>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</si>
  <si>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</si>
  <si>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</si>
  <si>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</si>
  <si>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</si>
  <si>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</si>
  <si>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</si>
  <si>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</si>
  <si>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</si>
  <si>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</si>
  <si>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</si>
  <si>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</si>
  <si>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</si>
  <si>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</si>
  <si>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</si>
  <si>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</si>
  <si>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</si>
  <si>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</si>
  <si>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</si>
  <si>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</si>
  <si>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</si>
  <si>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</si>
  <si>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</si>
  <si>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</si>
  <si>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</si>
  <si>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</si>
  <si>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</si>
  <si>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</si>
  <si>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</si>
  <si>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</si>
  <si>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</si>
  <si>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</si>
  <si>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</si>
  <si>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</si>
  <si>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</si>
  <si>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</si>
  <si>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</si>
  <si>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</si>
  <si>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</si>
  <si>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</si>
  <si>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</si>
  <si>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</si>
  <si>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</si>
  <si>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</si>
  <si>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</si>
  <si>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</si>
  <si>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</si>
  <si>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</si>
  <si>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</si>
  <si>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</si>
  <si>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</si>
  <si>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</si>
  <si>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</si>
  <si>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</si>
  <si>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</si>
  <si>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</si>
  <si>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</si>
  <si>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</si>
  <si>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</si>
  <si>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</si>
  <si>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</si>
  <si>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</si>
  <si>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</si>
  <si>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</si>
  <si>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</si>
  <si>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</si>
  <si>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</si>
  <si>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</si>
  <si>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</si>
  <si>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</si>
  <si>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</si>
  <si>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</si>
  <si>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</si>
  <si>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</si>
  <si>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</si>
  <si>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</si>
  <si>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</si>
  <si>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</si>
  <si>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</si>
  <si>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</si>
  <si>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</si>
  <si>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</si>
  <si>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</si>
  <si>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</si>
  <si>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</si>
  <si>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</si>
  <si>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</si>
  <si>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</si>
  <si>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</si>
  <si>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</si>
  <si>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</si>
  <si>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</si>
  <si>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</si>
  <si>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</si>
  <si>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</si>
  <si>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</si>
  <si>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</si>
  <si>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</si>
  <si>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</si>
  <si>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</si>
  <si>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</si>
  <si>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</si>
  <si>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</si>
  <si>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</si>
  <si>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</si>
  <si>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</si>
  <si>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</si>
  <si>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</si>
  <si>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</si>
  <si>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</si>
  <si>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</si>
  <si>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</si>
  <si>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</si>
  <si>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</si>
  <si>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</si>
  <si>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</si>
  <si>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</si>
  <si>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</si>
  <si>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</si>
  <si>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</si>
  <si>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</si>
  <si>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</si>
  <si>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</si>
  <si>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</si>
  <si>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</si>
  <si>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</si>
  <si>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</si>
  <si>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</si>
  <si>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</si>
  <si>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</si>
  <si>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</si>
  <si>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</si>
  <si>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</si>
  <si>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</si>
  <si>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</si>
  <si>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</si>
  <si>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</si>
  <si>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</si>
  <si>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</si>
  <si>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</si>
  <si>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</si>
  <si>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</si>
  <si>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</si>
  <si>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</si>
  <si>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</si>
  <si>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</si>
  <si>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</si>
  <si>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</si>
  <si>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</si>
  <si>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</si>
  <si>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</si>
  <si>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</si>
  <si>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</si>
  <si>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</si>
  <si>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</si>
  <si>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</si>
  <si>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</si>
  <si>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</si>
  <si>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</si>
  <si>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</si>
  <si>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</si>
  <si>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</si>
  <si>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</si>
  <si>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</si>
  <si>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</si>
  <si>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</si>
  <si>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</si>
  <si>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</si>
  <si>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</si>
  <si>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</si>
  <si>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</si>
  <si>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</si>
  <si>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</si>
  <si>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</si>
  <si>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</si>
  <si>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</si>
  <si>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</si>
  <si>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</si>
  <si>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</si>
  <si>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</si>
  <si>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</si>
  <si>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</si>
  <si>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</si>
  <si>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</si>
  <si>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</si>
  <si>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</si>
  <si>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</si>
  <si>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</si>
  <si>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</si>
  <si>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</si>
  <si>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</si>
  <si>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</si>
  <si>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</si>
  <si>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</si>
  <si>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</si>
  <si>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</si>
  <si>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</si>
  <si>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</si>
  <si>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</si>
  <si>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</si>
  <si>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</si>
  <si>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</si>
  <si>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</si>
  <si>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</si>
  <si>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</si>
  <si>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</si>
  <si>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</si>
  <si>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</si>
  <si>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</si>
  <si>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</si>
  <si>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</si>
  <si>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</si>
  <si>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</si>
  <si>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</si>
  <si>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</si>
  <si>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</si>
  <si>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</si>
  <si>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</si>
  <si>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</si>
  <si>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</si>
  <si>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</si>
  <si>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</si>
  <si>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</si>
  <si>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</si>
  <si>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</si>
  <si>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</si>
  <si>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</si>
  <si>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</si>
  <si>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</si>
  <si>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</si>
  <si>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</si>
  <si>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</si>
  <si>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</si>
  <si>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</si>
  <si>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</si>
  <si>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</si>
  <si>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</si>
  <si>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</si>
  <si>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</si>
  <si>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</si>
  <si>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</si>
  <si>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</si>
  <si>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</si>
  <si>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</si>
  <si>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</si>
  <si>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</si>
  <si>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</si>
  <si>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</si>
  <si>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</si>
  <si>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</si>
  <si>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</si>
  <si>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</si>
  <si>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</si>
  <si>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</si>
  <si>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</si>
  <si>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</si>
  <si>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</si>
  <si>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</si>
  <si>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</si>
  <si>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</si>
  <si>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</si>
  <si>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</si>
  <si>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</si>
  <si>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</si>
  <si>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</si>
  <si>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</si>
  <si>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</si>
  <si>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</si>
  <si>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</si>
  <si>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</si>
  <si>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</si>
  <si>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</si>
  <si>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</si>
  <si>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</si>
  <si>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</si>
  <si>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</si>
  <si>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</si>
  <si>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</si>
  <si>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</si>
  <si>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</si>
  <si>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</si>
  <si>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</si>
  <si>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</si>
  <si>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</si>
  <si>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</si>
  <si>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</si>
  <si>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</si>
  <si>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</si>
  <si>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</si>
  <si>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</si>
  <si>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</si>
  <si>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</si>
  <si>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</si>
  <si>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</si>
  <si>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</si>
  <si>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</si>
  <si>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</si>
  <si>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</si>
  <si>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</si>
  <si>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</si>
  <si>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</si>
  <si>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</si>
  <si>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</si>
  <si>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</si>
  <si>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</si>
  <si>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</si>
  <si>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</si>
  <si>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</si>
  <si>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</si>
  <si>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</si>
  <si>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</si>
  <si>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</si>
  <si>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</si>
  <si>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</si>
  <si>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</si>
  <si>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</si>
  <si>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</si>
  <si>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</si>
  <si>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</si>
  <si>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</si>
  <si>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</si>
  <si>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</si>
  <si>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</si>
  <si>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</si>
  <si>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</si>
  <si>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</si>
  <si>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</si>
  <si>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</si>
  <si>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</si>
  <si>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</si>
  <si>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</si>
  <si>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</si>
  <si>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</si>
  <si>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</si>
  <si>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</si>
  <si>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</si>
  <si>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</si>
  <si>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</si>
  <si>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</si>
  <si>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</si>
  <si>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</si>
  <si>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</si>
  <si>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</si>
  <si>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</si>
  <si>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</si>
  <si>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</si>
  <si>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</si>
  <si>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</si>
  <si>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</si>
  <si>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</si>
  <si>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</si>
  <si>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</si>
  <si>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</si>
  <si>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</si>
  <si>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</si>
  <si>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</si>
  <si>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</si>
  <si>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</si>
  <si>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</si>
  <si>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</si>
  <si>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</si>
  <si>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</si>
  <si>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</si>
  <si>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</si>
  <si>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</si>
  <si>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</si>
  <si>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</si>
  <si>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</si>
  <si>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</si>
  <si>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</si>
  <si>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</si>
  <si>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</si>
  <si>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</si>
  <si>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</si>
  <si>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</si>
  <si>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</si>
  <si>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</si>
  <si>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</si>
  <si>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</si>
  <si>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</si>
  <si>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</si>
  <si>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</si>
  <si>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</si>
  <si>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</si>
  <si>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</si>
  <si>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</si>
  <si>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</si>
  <si>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</si>
  <si>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</si>
  <si>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</si>
  <si>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</si>
  <si>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</si>
  <si>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</si>
  <si>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</si>
  <si>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</si>
  <si>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</si>
  <si>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</si>
  <si>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</si>
  <si>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</si>
  <si>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</si>
  <si>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</si>
  <si>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</si>
  <si>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</si>
  <si>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</si>
  <si>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</si>
  <si>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</si>
  <si>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</si>
  <si>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</si>
  <si>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</si>
  <si>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</si>
  <si>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</si>
  <si>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</si>
  <si>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</si>
  <si>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</si>
  <si>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</si>
  <si>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</si>
  <si>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</si>
  <si>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</si>
  <si>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</si>
  <si>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</si>
  <si>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</si>
  <si>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</si>
  <si>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</si>
  <si>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</si>
  <si>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</si>
  <si>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</si>
  <si>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</si>
  <si>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</si>
  <si>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</si>
  <si>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</si>
  <si>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</si>
  <si>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</si>
  <si>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</si>
  <si>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</si>
  <si>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</si>
  <si>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</si>
  <si>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</si>
  <si>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</si>
  <si>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</si>
  <si>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</si>
  <si>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</si>
  <si>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</si>
  <si>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</si>
  <si>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</si>
  <si>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</si>
  <si>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</si>
  <si>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</si>
  <si>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</si>
  <si>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</si>
  <si>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</si>
  <si>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</si>
  <si>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</si>
  <si>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</si>
  <si>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</si>
  <si>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</si>
  <si>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</si>
  <si>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</si>
  <si>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</si>
  <si>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</si>
  <si>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</si>
  <si>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</si>
  <si>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</si>
  <si>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</si>
  <si>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</si>
  <si>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</si>
  <si>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</si>
  <si>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</si>
  <si>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</si>
  <si>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</si>
  <si>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</si>
  <si>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</si>
  <si>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</si>
  <si>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</si>
  <si>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</si>
  <si>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</si>
  <si>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</si>
  <si>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</si>
  <si>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</si>
  <si>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</si>
  <si>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</si>
  <si>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</si>
  <si>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</si>
  <si>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</si>
  <si>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</si>
  <si>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</si>
  <si>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</si>
  <si>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</si>
  <si>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</si>
  <si>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</si>
  <si>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</si>
  <si>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</si>
  <si>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</si>
  <si>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</si>
  <si>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</si>
  <si>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</si>
  <si>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</si>
  <si>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</si>
  <si>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</si>
  <si>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</si>
  <si>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</si>
  <si>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</si>
  <si>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</si>
  <si>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</si>
  <si>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</si>
  <si>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</si>
  <si>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</si>
  <si>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</si>
  <si>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</si>
  <si>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</si>
  <si>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</si>
  <si>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</si>
  <si>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</si>
  <si>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</si>
  <si>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</si>
  <si>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</si>
  <si>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</si>
  <si>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</si>
  <si>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</si>
  <si>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</si>
  <si>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</si>
  <si>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</si>
  <si>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</si>
  <si>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</si>
  <si>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</si>
  <si>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</si>
  <si>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</si>
  <si>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</si>
  <si>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</si>
  <si>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</si>
  <si>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</si>
  <si>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</si>
  <si>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</si>
  <si>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</si>
  <si>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</si>
  <si>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</si>
  <si>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</si>
  <si>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</si>
  <si>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</si>
  <si>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</si>
  <si>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</si>
  <si>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</si>
  <si>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</si>
  <si>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</si>
  <si>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</si>
  <si>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</si>
  <si>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</si>
  <si>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</si>
  <si>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</si>
  <si>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</si>
  <si>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</si>
  <si>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</si>
  <si>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</si>
  <si>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</si>
  <si>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</si>
  <si>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</si>
  <si>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</si>
  <si>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</si>
  <si>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</si>
  <si>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</si>
  <si>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</si>
  <si>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</si>
  <si>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</si>
  <si>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</si>
  <si>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</si>
  <si>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</si>
  <si>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</si>
  <si>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</si>
  <si>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</si>
  <si>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</si>
  <si>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</si>
  <si>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</si>
  <si>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</si>
  <si>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</si>
  <si>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</si>
  <si>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</si>
  <si>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</si>
  <si>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</si>
  <si>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</si>
  <si>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</si>
  <si>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</si>
  <si>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</si>
  <si>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</si>
  <si>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</si>
  <si>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</si>
  <si>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</si>
  <si>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</si>
  <si>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</si>
  <si>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</si>
  <si>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</si>
  <si>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</si>
  <si>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</si>
  <si>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</si>
  <si>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</si>
  <si>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</si>
  <si>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</si>
  <si>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</si>
  <si>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</si>
  <si>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</si>
  <si>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</si>
  <si>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</si>
  <si>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</si>
  <si>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</si>
  <si>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</si>
  <si>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</si>
  <si>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</si>
  <si>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</si>
  <si>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</si>
  <si>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</si>
  <si>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</si>
  <si>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</si>
  <si>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</si>
  <si>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</si>
  <si>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</si>
  <si>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</si>
  <si>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</si>
  <si>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</si>
  <si>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</si>
  <si>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</si>
  <si>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</si>
  <si>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</si>
  <si>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</si>
  <si>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</si>
  <si>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</si>
  <si>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</si>
  <si>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</si>
  <si>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</si>
  <si>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</si>
  <si>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63000872020</t>
  </si>
  <si>
    <t>191-2020</t>
  </si>
  <si>
    <t>197-2020</t>
  </si>
  <si>
    <t>195-2020</t>
  </si>
  <si>
    <t>196-2020</t>
  </si>
  <si>
    <t>66-26-2020-108</t>
  </si>
  <si>
    <t>66-26-2020-109</t>
  </si>
  <si>
    <t>66-26-2020-106</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</si>
  <si>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</si>
  <si>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</si>
  <si>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</si>
  <si>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66001-1722020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</si>
  <si>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</si>
  <si>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</si>
  <si>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</si>
  <si>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</si>
  <si>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VICTORIA EUGENIA GONZALEZ ZULUAGA</t>
  </si>
  <si>
    <t>Cra 16 Número 105-115 Barrio Belmonte</t>
  </si>
  <si>
    <t>3226530</t>
  </si>
  <si>
    <t>juridico2fcc@gmail.com</t>
  </si>
  <si>
    <t>66-26-2012-206</t>
  </si>
  <si>
    <t>66-26-2015-074</t>
  </si>
  <si>
    <t>66-26-2016-085</t>
  </si>
  <si>
    <t>66-26-2016-299</t>
  </si>
  <si>
    <t>66-26-2018-083</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</si>
  <si>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ÉSTE ASUMA CON SU PERSONAL Y BAJO SU EXCLUSIVA RESPONSABILIDAD DICHA ATENCIÓN.</t>
  </si>
  <si>
    <t>ATENDER A LA PRIMERA INFANCIA EN EL MARCO DE LA ESTRATEGIA "DE CERO A SIEMPRE", ESPECIFICAMENTE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TRADICIONALES.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</si>
  <si>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</si>
  <si>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Y A MUJERES GESTANTES,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</si>
  <si>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EDUCACION INICIAL, CUIDADO Y NUTRICION A MUJERES GESTANTES, NIÑAS Y NIÑOS MENORES DE SEIS (6) MESES LACTANTES, NIÑOS Y NIÑAS EN PRIMERA INFANCIA EN EL MARCO DE LA ATENCION INTEGRAL, CON PERTIENENCIA Y CALIDAD, A TRAVÉS DE LA MODALIDAD PROPIA E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POLÍTICA DE ESTADO PARA EL DESARROLLO INTEGRAL DE LAPRIMERA INFANCIA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</si>
  <si>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</si>
  <si>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2021-73-10001816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</si>
  <si>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</si>
  <si>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</si>
  <si>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</si>
  <si>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325-2018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</si>
  <si>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</si>
  <si>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"CERO A SIEMPRE", EN EL SERVICIO CENTROS DE DESARROLLO INFANTIL.</t>
  </si>
  <si>
    <t>PRESTAR EL SERVICIO DE ATENCIÓN A NIÑAS Y NIÑOS, EN EL MARCO DE LA POLITICA DE ESTADO PARA EL DESARROLLO INTEGRAL A LA PRIMERA INFANCIA "DE CERO A SIEMPRE", DE CONFORMIDAD CON LAS DIRECTRICES, LINEAMIENTOS Y PARAMETROS ESTABLECIDOS POR EL ICBF PARA LOS SERVICIOS: HOGARES COMUNITARIOS DE BIENESTAR.</t>
  </si>
  <si>
    <t>149-2019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</si>
  <si>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</si>
  <si>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ICBF-CA-90188-211-2020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</si>
</sst>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2" zoomScale="50" zoomScaleNormal="50" zoomScaleSheetLayoutView="40" zoomScalePageLayoutView="40" workbookViewId="0">
      <selection activeCell="M169" sqref="M1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986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816006359</v>
      </c>
      <c r="C20" s="5"/>
      <c r="D20" s="73"/>
      <c r="E20" s="5"/>
      <c r="F20" s="5"/>
      <c r="G20" s="5"/>
      <c r="H20" s="185"/>
      <c r="I20" s="148" t="s">
        <v>986</v>
      </c>
      <c r="J20" s="149" t="s">
        <v>1022</v>
      </c>
      <c r="K20" s="150">
        <v>1497828622</v>
      </c>
      <c r="L20" s="151"/>
      <c r="M20" s="151">
        <v>44561</v>
      </c>
      <c r="N20" s="134">
        <f>+(M20-L20)/30</f>
        <v>1485.3666666666666</v>
      </c>
      <c r="O20" s="137"/>
      <c r="U20" s="133"/>
      <c r="V20" s="105">
        <f ca="1">NOW()</f>
        <v>44194.169174074072</v>
      </c>
      <c r="W20" s="105">
        <f ca="1">NOW()</f>
        <v>44194.169174074072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CONSTRUYAMOS COLOMBIA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2696</v>
      </c>
      <c r="E48" s="144">
        <v>41257</v>
      </c>
      <c r="F48" s="144">
        <v>41988</v>
      </c>
      <c r="G48" s="159">
        <f>IF(AND(E48&lt;&gt;"",F48&lt;&gt;""),((F48-E48)/30),"")</f>
        <v>24.366666666666667</v>
      </c>
      <c r="H48" s="114" t="s">
        <v>2701</v>
      </c>
      <c r="I48" s="113" t="s">
        <v>396</v>
      </c>
      <c r="J48" s="113" t="s">
        <v>876</v>
      </c>
      <c r="K48" s="116">
        <v>3475988134</v>
      </c>
      <c r="L48" s="115" t="s">
        <v>1148</v>
      </c>
      <c r="M48" s="117">
        <v>1</v>
      </c>
      <c r="N48" s="115" t="s">
        <v>27</v>
      </c>
      <c r="O48" s="115" t="s">
        <v>26</v>
      </c>
      <c r="P48" s="78"/>
    </row>
    <row r="49" spans="1:16" s="6" customFormat="1" ht="24.75" customHeight="1" x14ac:dyDescent="0.25">
      <c r="A49" s="142">
        <v>2</v>
      </c>
      <c r="B49" s="121" t="s">
        <v>2665</v>
      </c>
      <c r="C49" s="112" t="s">
        <v>31</v>
      </c>
      <c r="D49" s="120" t="s">
        <v>2697</v>
      </c>
      <c r="E49" s="144">
        <v>42034</v>
      </c>
      <c r="F49" s="144">
        <v>42369</v>
      </c>
      <c r="G49" s="159">
        <f t="shared" ref="G49:G50" si="2">IF(AND(E49&lt;&gt;"",F49&lt;&gt;""),((F49-E49)/30),"")</f>
        <v>11.166666666666666</v>
      </c>
      <c r="H49" s="121" t="s">
        <v>2702</v>
      </c>
      <c r="I49" s="113" t="s">
        <v>396</v>
      </c>
      <c r="J49" s="113" t="s">
        <v>878</v>
      </c>
      <c r="K49" s="116">
        <v>1021115918</v>
      </c>
      <c r="L49" s="115" t="s">
        <v>1148</v>
      </c>
      <c r="M49" s="117">
        <v>1</v>
      </c>
      <c r="N49" s="115" t="s">
        <v>27</v>
      </c>
      <c r="O49" s="115" t="s">
        <v>26</v>
      </c>
      <c r="P49" s="78"/>
    </row>
    <row r="50" spans="1:16" s="6" customFormat="1" ht="24.75" customHeight="1" x14ac:dyDescent="0.25">
      <c r="A50" s="142">
        <v>3</v>
      </c>
      <c r="B50" s="121" t="s">
        <v>2665</v>
      </c>
      <c r="C50" s="112" t="s">
        <v>31</v>
      </c>
      <c r="D50" s="120" t="s">
        <v>2697</v>
      </c>
      <c r="E50" s="144">
        <v>42034</v>
      </c>
      <c r="F50" s="144">
        <v>42369</v>
      </c>
      <c r="G50" s="159">
        <f t="shared" si="2"/>
        <v>11.166666666666666</v>
      </c>
      <c r="H50" s="121" t="s">
        <v>2702</v>
      </c>
      <c r="I50" s="113" t="s">
        <v>396</v>
      </c>
      <c r="J50" s="113" t="s">
        <v>876</v>
      </c>
      <c r="K50" s="116"/>
      <c r="L50" s="115" t="s">
        <v>1148</v>
      </c>
      <c r="M50" s="117">
        <v>1</v>
      </c>
      <c r="N50" s="115" t="s">
        <v>27</v>
      </c>
      <c r="O50" s="115" t="s">
        <v>26</v>
      </c>
      <c r="P50" s="78"/>
    </row>
    <row r="51" spans="1:16" s="6" customFormat="1" ht="24.75" customHeight="1" outlineLevel="1" x14ac:dyDescent="0.25">
      <c r="A51" s="142">
        <v>4</v>
      </c>
      <c r="B51" s="121" t="s">
        <v>2665</v>
      </c>
      <c r="C51" s="112" t="s">
        <v>31</v>
      </c>
      <c r="D51" s="120" t="s">
        <v>2697</v>
      </c>
      <c r="E51" s="144">
        <v>42034</v>
      </c>
      <c r="F51" s="144">
        <v>42369</v>
      </c>
      <c r="G51" s="159">
        <f t="shared" ref="G51:G107" si="3">IF(AND(E51&lt;&gt;"",F51&lt;&gt;""),((F51-E51)/30),"")</f>
        <v>11.166666666666666</v>
      </c>
      <c r="H51" s="121" t="s">
        <v>2702</v>
      </c>
      <c r="I51" s="113" t="s">
        <v>396</v>
      </c>
      <c r="J51" s="113" t="s">
        <v>882</v>
      </c>
      <c r="K51" s="116"/>
      <c r="L51" s="115" t="s">
        <v>1148</v>
      </c>
      <c r="M51" s="117">
        <v>1</v>
      </c>
      <c r="N51" s="115" t="s">
        <v>27</v>
      </c>
      <c r="O51" s="115" t="s">
        <v>26</v>
      </c>
      <c r="P51" s="78"/>
    </row>
    <row r="52" spans="1:16" s="7" customFormat="1" ht="24.75" customHeight="1" outlineLevel="1" x14ac:dyDescent="0.25">
      <c r="A52" s="143">
        <v>5</v>
      </c>
      <c r="B52" s="121" t="s">
        <v>2665</v>
      </c>
      <c r="C52" s="112" t="s">
        <v>31</v>
      </c>
      <c r="D52" s="120" t="s">
        <v>2697</v>
      </c>
      <c r="E52" s="144">
        <v>42034</v>
      </c>
      <c r="F52" s="144">
        <v>42369</v>
      </c>
      <c r="G52" s="159">
        <f t="shared" si="3"/>
        <v>11.166666666666666</v>
      </c>
      <c r="H52" s="121" t="s">
        <v>2702</v>
      </c>
      <c r="I52" s="113" t="s">
        <v>396</v>
      </c>
      <c r="J52" s="113" t="s">
        <v>884</v>
      </c>
      <c r="K52" s="116"/>
      <c r="L52" s="115" t="s">
        <v>1148</v>
      </c>
      <c r="M52" s="117">
        <v>1</v>
      </c>
      <c r="N52" s="115" t="s">
        <v>27</v>
      </c>
      <c r="O52" s="115" t="s">
        <v>26</v>
      </c>
      <c r="P52" s="79"/>
    </row>
    <row r="53" spans="1:16" s="7" customFormat="1" ht="24.75" customHeight="1" outlineLevel="1" x14ac:dyDescent="0.25">
      <c r="A53" s="143">
        <v>6</v>
      </c>
      <c r="B53" s="121" t="s">
        <v>2665</v>
      </c>
      <c r="C53" s="112" t="s">
        <v>31</v>
      </c>
      <c r="D53" s="120" t="s">
        <v>2698</v>
      </c>
      <c r="E53" s="144">
        <v>42394</v>
      </c>
      <c r="F53" s="144">
        <v>42719</v>
      </c>
      <c r="G53" s="159">
        <f t="shared" si="3"/>
        <v>10.833333333333334</v>
      </c>
      <c r="H53" s="121" t="s">
        <v>2703</v>
      </c>
      <c r="I53" s="113" t="s">
        <v>396</v>
      </c>
      <c r="J53" s="113" t="s">
        <v>882</v>
      </c>
      <c r="K53" s="116">
        <v>1557886995</v>
      </c>
      <c r="L53" s="115" t="s">
        <v>1148</v>
      </c>
      <c r="M53" s="117">
        <v>1</v>
      </c>
      <c r="N53" s="115" t="s">
        <v>27</v>
      </c>
      <c r="O53" s="115" t="s">
        <v>26</v>
      </c>
      <c r="P53" s="79"/>
    </row>
    <row r="54" spans="1:16" s="7" customFormat="1" ht="24.75" customHeight="1" outlineLevel="1" x14ac:dyDescent="0.25">
      <c r="A54" s="143">
        <v>7</v>
      </c>
      <c r="B54" s="121" t="s">
        <v>2665</v>
      </c>
      <c r="C54" s="112" t="s">
        <v>31</v>
      </c>
      <c r="D54" s="120" t="s">
        <v>2698</v>
      </c>
      <c r="E54" s="144">
        <v>42394</v>
      </c>
      <c r="F54" s="144">
        <v>42719</v>
      </c>
      <c r="G54" s="159">
        <f t="shared" si="3"/>
        <v>10.833333333333334</v>
      </c>
      <c r="H54" s="121" t="s">
        <v>2703</v>
      </c>
      <c r="I54" s="113" t="s">
        <v>396</v>
      </c>
      <c r="J54" s="113" t="s">
        <v>878</v>
      </c>
      <c r="K54" s="118"/>
      <c r="L54" s="115" t="s">
        <v>1148</v>
      </c>
      <c r="M54" s="117">
        <v>1</v>
      </c>
      <c r="N54" s="115" t="s">
        <v>27</v>
      </c>
      <c r="O54" s="115" t="s">
        <v>26</v>
      </c>
      <c r="P54" s="79"/>
    </row>
    <row r="55" spans="1:16" s="7" customFormat="1" ht="24.75" customHeight="1" outlineLevel="1" x14ac:dyDescent="0.25">
      <c r="A55" s="143">
        <v>8</v>
      </c>
      <c r="B55" s="121" t="s">
        <v>2665</v>
      </c>
      <c r="C55" s="112" t="s">
        <v>31</v>
      </c>
      <c r="D55" s="120" t="s">
        <v>2698</v>
      </c>
      <c r="E55" s="144">
        <v>42394</v>
      </c>
      <c r="F55" s="144">
        <v>42719</v>
      </c>
      <c r="G55" s="159">
        <f t="shared" si="3"/>
        <v>10.833333333333334</v>
      </c>
      <c r="H55" s="121" t="s">
        <v>2703</v>
      </c>
      <c r="I55" s="113" t="s">
        <v>396</v>
      </c>
      <c r="J55" s="113" t="s">
        <v>884</v>
      </c>
      <c r="K55" s="118"/>
      <c r="L55" s="115" t="s">
        <v>1148</v>
      </c>
      <c r="M55" s="117">
        <v>1</v>
      </c>
      <c r="N55" s="115" t="s">
        <v>27</v>
      </c>
      <c r="O55" s="115" t="s">
        <v>26</v>
      </c>
      <c r="P55" s="79"/>
    </row>
    <row r="56" spans="1:16" s="7" customFormat="1" ht="24.75" customHeight="1" outlineLevel="1" x14ac:dyDescent="0.25">
      <c r="A56" s="143">
        <v>9</v>
      </c>
      <c r="B56" s="121" t="s">
        <v>2665</v>
      </c>
      <c r="C56" s="112" t="s">
        <v>31</v>
      </c>
      <c r="D56" s="120" t="s">
        <v>2699</v>
      </c>
      <c r="E56" s="144">
        <v>42720</v>
      </c>
      <c r="F56" s="144">
        <v>43084</v>
      </c>
      <c r="G56" s="159">
        <f t="shared" si="3"/>
        <v>12.133333333333333</v>
      </c>
      <c r="H56" s="121" t="s">
        <v>2704</v>
      </c>
      <c r="I56" s="113" t="s">
        <v>396</v>
      </c>
      <c r="J56" s="113" t="s">
        <v>876</v>
      </c>
      <c r="K56" s="118">
        <v>5079847265</v>
      </c>
      <c r="L56" s="115" t="s">
        <v>1148</v>
      </c>
      <c r="M56" s="117">
        <v>1</v>
      </c>
      <c r="N56" s="115" t="s">
        <v>27</v>
      </c>
      <c r="O56" s="115" t="s">
        <v>26</v>
      </c>
      <c r="P56" s="79"/>
    </row>
    <row r="57" spans="1:16" s="7" customFormat="1" ht="24.75" customHeight="1" outlineLevel="1" x14ac:dyDescent="0.25">
      <c r="A57" s="143">
        <v>10</v>
      </c>
      <c r="B57" s="121" t="s">
        <v>2665</v>
      </c>
      <c r="C57" s="65" t="s">
        <v>31</v>
      </c>
      <c r="D57" s="120" t="s">
        <v>2699</v>
      </c>
      <c r="E57" s="144">
        <v>42720</v>
      </c>
      <c r="F57" s="144">
        <v>43084</v>
      </c>
      <c r="G57" s="159">
        <f t="shared" si="3"/>
        <v>12.133333333333333</v>
      </c>
      <c r="H57" s="121" t="s">
        <v>2704</v>
      </c>
      <c r="I57" s="63" t="s">
        <v>396</v>
      </c>
      <c r="J57" s="63" t="s">
        <v>878</v>
      </c>
      <c r="K57" s="66"/>
      <c r="L57" s="65" t="s">
        <v>1148</v>
      </c>
      <c r="M57" s="117">
        <v>1</v>
      </c>
      <c r="N57" s="65" t="s">
        <v>27</v>
      </c>
      <c r="O57" s="65" t="s">
        <v>26</v>
      </c>
      <c r="P57" s="79"/>
    </row>
    <row r="58" spans="1:16" s="7" customFormat="1" ht="24.75" customHeight="1" outlineLevel="1" x14ac:dyDescent="0.25">
      <c r="A58" s="143">
        <v>11</v>
      </c>
      <c r="B58" s="121" t="s">
        <v>2665</v>
      </c>
      <c r="C58" s="65" t="s">
        <v>31</v>
      </c>
      <c r="D58" s="120" t="s">
        <v>2699</v>
      </c>
      <c r="E58" s="144">
        <v>42720</v>
      </c>
      <c r="F58" s="144">
        <v>43084</v>
      </c>
      <c r="G58" s="159">
        <f t="shared" si="3"/>
        <v>12.133333333333333</v>
      </c>
      <c r="H58" s="121" t="s">
        <v>2704</v>
      </c>
      <c r="I58" s="63" t="s">
        <v>396</v>
      </c>
      <c r="J58" s="63" t="s">
        <v>882</v>
      </c>
      <c r="K58" s="66"/>
      <c r="L58" s="65" t="s">
        <v>1148</v>
      </c>
      <c r="M58" s="117">
        <v>1</v>
      </c>
      <c r="N58" s="65" t="s">
        <v>27</v>
      </c>
      <c r="O58" s="65" t="s">
        <v>26</v>
      </c>
      <c r="P58" s="79"/>
    </row>
    <row r="59" spans="1:16" s="7" customFormat="1" ht="24.75" customHeight="1" outlineLevel="1" x14ac:dyDescent="0.25">
      <c r="A59" s="143">
        <v>12</v>
      </c>
      <c r="B59" s="121" t="s">
        <v>2665</v>
      </c>
      <c r="C59" s="65" t="s">
        <v>31</v>
      </c>
      <c r="D59" s="120" t="s">
        <v>2699</v>
      </c>
      <c r="E59" s="144">
        <v>42720</v>
      </c>
      <c r="F59" s="144">
        <v>43084</v>
      </c>
      <c r="G59" s="159">
        <f t="shared" si="3"/>
        <v>12.133333333333333</v>
      </c>
      <c r="H59" s="121" t="s">
        <v>2704</v>
      </c>
      <c r="I59" s="63" t="s">
        <v>396</v>
      </c>
      <c r="J59" s="63" t="s">
        <v>884</v>
      </c>
      <c r="K59" s="66"/>
      <c r="L59" s="65" t="s">
        <v>1148</v>
      </c>
      <c r="M59" s="117">
        <v>1</v>
      </c>
      <c r="N59" s="65" t="s">
        <v>27</v>
      </c>
      <c r="O59" s="65" t="s">
        <v>26</v>
      </c>
      <c r="P59" s="79"/>
    </row>
    <row r="60" spans="1:16" s="7" customFormat="1" ht="24.75" customHeight="1" outlineLevel="1" x14ac:dyDescent="0.25">
      <c r="A60" s="143">
        <v>13</v>
      </c>
      <c r="B60" s="121" t="s">
        <v>2665</v>
      </c>
      <c r="C60" s="65" t="s">
        <v>31</v>
      </c>
      <c r="D60" s="120" t="s">
        <v>2700</v>
      </c>
      <c r="E60" s="144">
        <v>43122</v>
      </c>
      <c r="F60" s="144">
        <v>43404</v>
      </c>
      <c r="G60" s="159">
        <f t="shared" si="3"/>
        <v>9.4</v>
      </c>
      <c r="H60" s="121" t="s">
        <v>2705</v>
      </c>
      <c r="I60" s="63" t="s">
        <v>396</v>
      </c>
      <c r="J60" s="63" t="s">
        <v>882</v>
      </c>
      <c r="K60" s="66">
        <v>296874600</v>
      </c>
      <c r="L60" s="65" t="s">
        <v>1148</v>
      </c>
      <c r="M60" s="117">
        <v>1</v>
      </c>
      <c r="N60" s="65" t="s">
        <v>27</v>
      </c>
      <c r="O60" s="65" t="s">
        <v>26</v>
      </c>
      <c r="P60" s="79"/>
    </row>
    <row r="61" spans="1:16" s="7" customFormat="1" ht="24.75" customHeight="1" outlineLevel="1" x14ac:dyDescent="0.25">
      <c r="A61" s="143">
        <v>14</v>
      </c>
      <c r="B61" s="121" t="s">
        <v>2665</v>
      </c>
      <c r="C61" s="65" t="s">
        <v>31</v>
      </c>
      <c r="D61" s="120">
        <v>630</v>
      </c>
      <c r="E61" s="144">
        <v>41246</v>
      </c>
      <c r="F61" s="144">
        <v>42003</v>
      </c>
      <c r="G61" s="159">
        <f t="shared" si="3"/>
        <v>25.233333333333334</v>
      </c>
      <c r="H61" s="121" t="s">
        <v>2709</v>
      </c>
      <c r="I61" s="63" t="s">
        <v>986</v>
      </c>
      <c r="J61" s="63" t="s">
        <v>1013</v>
      </c>
      <c r="K61" s="66">
        <v>1187895744</v>
      </c>
      <c r="L61" s="65" t="s">
        <v>1148</v>
      </c>
      <c r="M61" s="117">
        <v>1</v>
      </c>
      <c r="N61" s="65" t="s">
        <v>27</v>
      </c>
      <c r="O61" s="65" t="s">
        <v>1148</v>
      </c>
      <c r="P61" s="79"/>
    </row>
    <row r="62" spans="1:16" s="7" customFormat="1" ht="24.75" customHeight="1" outlineLevel="1" x14ac:dyDescent="0.25">
      <c r="A62" s="143">
        <v>15</v>
      </c>
      <c r="B62" s="121" t="s">
        <v>2665</v>
      </c>
      <c r="C62" s="65" t="s">
        <v>31</v>
      </c>
      <c r="D62" s="120">
        <v>462</v>
      </c>
      <c r="E62" s="144">
        <v>41997</v>
      </c>
      <c r="F62" s="144">
        <v>42369</v>
      </c>
      <c r="G62" s="159">
        <f t="shared" si="3"/>
        <v>12.4</v>
      </c>
      <c r="H62" s="121" t="s">
        <v>2710</v>
      </c>
      <c r="I62" s="63" t="s">
        <v>986</v>
      </c>
      <c r="J62" s="63" t="s">
        <v>996</v>
      </c>
      <c r="K62" s="66">
        <v>623148440</v>
      </c>
      <c r="L62" s="65" t="s">
        <v>1148</v>
      </c>
      <c r="M62" s="117">
        <v>1</v>
      </c>
      <c r="N62" s="65" t="s">
        <v>27</v>
      </c>
      <c r="O62" s="65" t="s">
        <v>1148</v>
      </c>
      <c r="P62" s="79"/>
    </row>
    <row r="63" spans="1:16" s="7" customFormat="1" ht="24.75" customHeight="1" outlineLevel="1" x14ac:dyDescent="0.25">
      <c r="A63" s="143">
        <v>16</v>
      </c>
      <c r="B63" s="121" t="s">
        <v>2665</v>
      </c>
      <c r="C63" s="65" t="s">
        <v>31</v>
      </c>
      <c r="D63" s="120">
        <v>241</v>
      </c>
      <c r="E63" s="144">
        <v>42401</v>
      </c>
      <c r="F63" s="144">
        <v>42719</v>
      </c>
      <c r="G63" s="159">
        <f t="shared" si="3"/>
        <v>10.6</v>
      </c>
      <c r="H63" s="121" t="s">
        <v>2712</v>
      </c>
      <c r="I63" s="63" t="s">
        <v>986</v>
      </c>
      <c r="J63" s="63" t="s">
        <v>1003</v>
      </c>
      <c r="K63" s="66">
        <v>1009099816</v>
      </c>
      <c r="L63" s="65" t="s">
        <v>1148</v>
      </c>
      <c r="M63" s="117">
        <v>1</v>
      </c>
      <c r="N63" s="65" t="s">
        <v>27</v>
      </c>
      <c r="O63" s="65" t="s">
        <v>1148</v>
      </c>
      <c r="P63" s="79"/>
    </row>
    <row r="64" spans="1:16" s="7" customFormat="1" ht="24.75" customHeight="1" outlineLevel="1" x14ac:dyDescent="0.25">
      <c r="A64" s="143">
        <v>17</v>
      </c>
      <c r="B64" s="121" t="s">
        <v>2665</v>
      </c>
      <c r="C64" s="65" t="s">
        <v>31</v>
      </c>
      <c r="D64" s="120">
        <v>763</v>
      </c>
      <c r="E64" s="144">
        <v>42720</v>
      </c>
      <c r="F64" s="144">
        <v>43084</v>
      </c>
      <c r="G64" s="159">
        <f t="shared" si="3"/>
        <v>12.133333333333333</v>
      </c>
      <c r="H64" s="121" t="s">
        <v>2706</v>
      </c>
      <c r="I64" s="63" t="s">
        <v>986</v>
      </c>
      <c r="J64" s="63" t="s">
        <v>1014</v>
      </c>
      <c r="K64" s="66">
        <v>747855605</v>
      </c>
      <c r="L64" s="65" t="s">
        <v>1148</v>
      </c>
      <c r="M64" s="117">
        <v>1</v>
      </c>
      <c r="N64" s="65" t="s">
        <v>27</v>
      </c>
      <c r="O64" s="65" t="s">
        <v>1148</v>
      </c>
      <c r="P64" s="79"/>
    </row>
    <row r="65" spans="1:16" s="7" customFormat="1" ht="24.75" customHeight="1" outlineLevel="1" x14ac:dyDescent="0.25">
      <c r="A65" s="143">
        <v>18</v>
      </c>
      <c r="B65" s="121" t="s">
        <v>2665</v>
      </c>
      <c r="C65" s="65" t="s">
        <v>31</v>
      </c>
      <c r="D65" s="120">
        <v>699</v>
      </c>
      <c r="E65" s="144">
        <v>43085</v>
      </c>
      <c r="F65" s="144">
        <v>43404</v>
      </c>
      <c r="G65" s="159">
        <f t="shared" si="3"/>
        <v>10.633333333333333</v>
      </c>
      <c r="H65" s="121" t="s">
        <v>2713</v>
      </c>
      <c r="I65" s="63" t="s">
        <v>986</v>
      </c>
      <c r="J65" s="63" t="s">
        <v>988</v>
      </c>
      <c r="K65" s="66">
        <v>778212124</v>
      </c>
      <c r="L65" s="65" t="s">
        <v>1148</v>
      </c>
      <c r="M65" s="117">
        <v>1</v>
      </c>
      <c r="N65" s="65" t="s">
        <v>27</v>
      </c>
      <c r="O65" s="65" t="s">
        <v>1148</v>
      </c>
      <c r="P65" s="79"/>
    </row>
    <row r="66" spans="1:16" s="7" customFormat="1" ht="24.75" customHeight="1" outlineLevel="1" x14ac:dyDescent="0.25">
      <c r="A66" s="143">
        <v>19</v>
      </c>
      <c r="B66" s="121" t="s">
        <v>2665</v>
      </c>
      <c r="C66" s="65" t="s">
        <v>31</v>
      </c>
      <c r="D66" s="120" t="s">
        <v>2711</v>
      </c>
      <c r="E66" s="144">
        <v>43405</v>
      </c>
      <c r="F66" s="144">
        <v>43449</v>
      </c>
      <c r="G66" s="159">
        <f t="shared" si="3"/>
        <v>1.4666666666666666</v>
      </c>
      <c r="H66" s="121" t="s">
        <v>2714</v>
      </c>
      <c r="I66" s="63" t="s">
        <v>986</v>
      </c>
      <c r="J66" s="63" t="s">
        <v>1001</v>
      </c>
      <c r="K66" s="66">
        <v>64026180</v>
      </c>
      <c r="L66" s="65" t="s">
        <v>1148</v>
      </c>
      <c r="M66" s="117">
        <v>1</v>
      </c>
      <c r="N66" s="65" t="s">
        <v>27</v>
      </c>
      <c r="O66" s="65" t="s">
        <v>1148</v>
      </c>
      <c r="P66" s="79"/>
    </row>
    <row r="67" spans="1:16" s="7" customFormat="1" ht="24.75" customHeight="1" outlineLevel="1" x14ac:dyDescent="0.25">
      <c r="A67" s="143">
        <v>20</v>
      </c>
      <c r="B67" s="121" t="s">
        <v>2665</v>
      </c>
      <c r="C67" s="65" t="s">
        <v>31</v>
      </c>
      <c r="D67" s="120" t="s">
        <v>2711</v>
      </c>
      <c r="E67" s="144">
        <v>43405</v>
      </c>
      <c r="F67" s="144">
        <v>43449</v>
      </c>
      <c r="G67" s="159">
        <f>IF(AND(E67&lt;&gt;"",F67&lt;&gt;""),((F67-E67)/30),"")</f>
        <v>1.4666666666666666</v>
      </c>
      <c r="H67" s="121" t="s">
        <v>2714</v>
      </c>
      <c r="I67" s="63" t="s">
        <v>986</v>
      </c>
      <c r="J67" s="63" t="s">
        <v>1010</v>
      </c>
      <c r="K67" s="66"/>
      <c r="L67" s="65" t="s">
        <v>1148</v>
      </c>
      <c r="M67" s="117">
        <v>1</v>
      </c>
      <c r="N67" s="65" t="s">
        <v>27</v>
      </c>
      <c r="O67" s="65" t="s">
        <v>1148</v>
      </c>
      <c r="P67" s="79"/>
    </row>
    <row r="68" spans="1:16" s="7" customFormat="1" ht="24.75" customHeight="1" outlineLevel="1" x14ac:dyDescent="0.25">
      <c r="A68" s="143">
        <v>21</v>
      </c>
      <c r="B68" s="121" t="s">
        <v>2665</v>
      </c>
      <c r="C68" s="65" t="s">
        <v>31</v>
      </c>
      <c r="D68" s="120" t="s">
        <v>2711</v>
      </c>
      <c r="E68" s="144">
        <v>43405</v>
      </c>
      <c r="F68" s="144">
        <v>43449</v>
      </c>
      <c r="G68" s="159">
        <f>IF(AND(E68&lt;&gt;"",F68&lt;&gt;""),((F68-E68)/30),"")</f>
        <v>1.4666666666666666</v>
      </c>
      <c r="H68" s="121" t="s">
        <v>2714</v>
      </c>
      <c r="I68" s="63" t="s">
        <v>986</v>
      </c>
      <c r="J68" s="63" t="s">
        <v>1032</v>
      </c>
      <c r="K68" s="66"/>
      <c r="L68" s="65" t="s">
        <v>1148</v>
      </c>
      <c r="M68" s="117">
        <v>1</v>
      </c>
      <c r="N68" s="65" t="s">
        <v>27</v>
      </c>
      <c r="O68" s="65" t="s">
        <v>1148</v>
      </c>
      <c r="P68" s="79"/>
    </row>
    <row r="69" spans="1:16" s="7" customFormat="1" ht="24.75" customHeight="1" outlineLevel="1" x14ac:dyDescent="0.25">
      <c r="A69" s="143">
        <v>22</v>
      </c>
      <c r="B69" s="121" t="s">
        <v>2665</v>
      </c>
      <c r="C69" s="65" t="s">
        <v>31</v>
      </c>
      <c r="D69" s="120" t="s">
        <v>2715</v>
      </c>
      <c r="E69" s="144">
        <v>43490</v>
      </c>
      <c r="F69" s="144">
        <v>43822</v>
      </c>
      <c r="G69" s="159">
        <f t="shared" si="3"/>
        <v>11.066666666666666</v>
      </c>
      <c r="H69" s="121" t="s">
        <v>2716</v>
      </c>
      <c r="I69" s="63" t="s">
        <v>986</v>
      </c>
      <c r="J69" s="63" t="s">
        <v>1014</v>
      </c>
      <c r="K69" s="66">
        <v>4401312213</v>
      </c>
      <c r="L69" s="65" t="s">
        <v>1148</v>
      </c>
      <c r="M69" s="117">
        <v>1</v>
      </c>
      <c r="N69" s="65" t="s">
        <v>27</v>
      </c>
      <c r="O69" s="65" t="s">
        <v>1148</v>
      </c>
      <c r="P69" s="79"/>
    </row>
    <row r="70" spans="1:16" s="7" customFormat="1" ht="24.75" customHeight="1" outlineLevel="1" x14ac:dyDescent="0.25">
      <c r="A70" s="143">
        <v>23</v>
      </c>
      <c r="B70" s="121" t="s">
        <v>2665</v>
      </c>
      <c r="C70" s="65" t="s">
        <v>31</v>
      </c>
      <c r="D70" s="120" t="s">
        <v>2715</v>
      </c>
      <c r="E70" s="144">
        <v>43490</v>
      </c>
      <c r="F70" s="144">
        <v>43822</v>
      </c>
      <c r="G70" s="159">
        <f t="shared" si="3"/>
        <v>11.066666666666666</v>
      </c>
      <c r="H70" s="121" t="s">
        <v>2716</v>
      </c>
      <c r="I70" s="63" t="s">
        <v>986</v>
      </c>
      <c r="J70" s="63" t="s">
        <v>996</v>
      </c>
      <c r="K70" s="66"/>
      <c r="L70" s="65" t="s">
        <v>1148</v>
      </c>
      <c r="M70" s="117">
        <v>1</v>
      </c>
      <c r="N70" s="65" t="s">
        <v>27</v>
      </c>
      <c r="O70" s="65" t="s">
        <v>1148</v>
      </c>
      <c r="P70" s="79"/>
    </row>
    <row r="71" spans="1:16" s="7" customFormat="1" ht="24.75" customHeight="1" outlineLevel="1" x14ac:dyDescent="0.25">
      <c r="A71" s="143">
        <v>24</v>
      </c>
      <c r="B71" s="121" t="s">
        <v>2665</v>
      </c>
      <c r="C71" s="65" t="s">
        <v>31</v>
      </c>
      <c r="D71" s="120" t="s">
        <v>2715</v>
      </c>
      <c r="E71" s="144">
        <v>43490</v>
      </c>
      <c r="F71" s="144">
        <v>43822</v>
      </c>
      <c r="G71" s="159">
        <f t="shared" si="3"/>
        <v>11.066666666666666</v>
      </c>
      <c r="H71" s="121" t="s">
        <v>2716</v>
      </c>
      <c r="I71" s="63" t="s">
        <v>986</v>
      </c>
      <c r="J71" s="63" t="s">
        <v>1001</v>
      </c>
      <c r="K71" s="66"/>
      <c r="L71" s="65" t="s">
        <v>1148</v>
      </c>
      <c r="M71" s="117">
        <v>1</v>
      </c>
      <c r="N71" s="65" t="s">
        <v>27</v>
      </c>
      <c r="O71" s="65" t="s">
        <v>1148</v>
      </c>
      <c r="P71" s="79"/>
    </row>
    <row r="72" spans="1:16" s="7" customFormat="1" ht="24.75" customHeight="1" outlineLevel="1" x14ac:dyDescent="0.25">
      <c r="A72" s="143">
        <v>25</v>
      </c>
      <c r="B72" s="121" t="s">
        <v>2665</v>
      </c>
      <c r="C72" s="65" t="s">
        <v>31</v>
      </c>
      <c r="D72" s="120" t="s">
        <v>2715</v>
      </c>
      <c r="E72" s="144">
        <v>43490</v>
      </c>
      <c r="F72" s="144">
        <v>43822</v>
      </c>
      <c r="G72" s="159">
        <f t="shared" si="3"/>
        <v>11.066666666666666</v>
      </c>
      <c r="H72" s="121" t="s">
        <v>2716</v>
      </c>
      <c r="I72" s="63" t="s">
        <v>986</v>
      </c>
      <c r="J72" s="63" t="s">
        <v>1010</v>
      </c>
      <c r="K72" s="66"/>
      <c r="L72" s="65" t="s">
        <v>1148</v>
      </c>
      <c r="M72" s="117">
        <v>1</v>
      </c>
      <c r="N72" s="65" t="s">
        <v>27</v>
      </c>
      <c r="O72" s="65" t="s">
        <v>1148</v>
      </c>
      <c r="P72" s="79"/>
    </row>
    <row r="73" spans="1:16" s="7" customFormat="1" ht="24.75" customHeight="1" outlineLevel="1" x14ac:dyDescent="0.25">
      <c r="A73" s="143">
        <v>26</v>
      </c>
      <c r="B73" s="121" t="s">
        <v>2665</v>
      </c>
      <c r="C73" s="65" t="s">
        <v>31</v>
      </c>
      <c r="D73" s="120" t="s">
        <v>2715</v>
      </c>
      <c r="E73" s="144">
        <v>43490</v>
      </c>
      <c r="F73" s="144">
        <v>43822</v>
      </c>
      <c r="G73" s="159">
        <f t="shared" si="3"/>
        <v>11.066666666666666</v>
      </c>
      <c r="H73" s="121" t="s">
        <v>2716</v>
      </c>
      <c r="I73" s="63" t="s">
        <v>986</v>
      </c>
      <c r="J73" s="63" t="s">
        <v>1032</v>
      </c>
      <c r="K73" s="66"/>
      <c r="L73" s="65" t="s">
        <v>1148</v>
      </c>
      <c r="M73" s="117">
        <v>1</v>
      </c>
      <c r="N73" s="65" t="s">
        <v>27</v>
      </c>
      <c r="O73" s="65" t="s">
        <v>1148</v>
      </c>
      <c r="P73" s="79"/>
    </row>
    <row r="74" spans="1:16" s="7" customFormat="1" ht="24.75" customHeight="1" outlineLevel="1" x14ac:dyDescent="0.25">
      <c r="A74" s="143">
        <v>27</v>
      </c>
      <c r="B74" s="121" t="s">
        <v>2665</v>
      </c>
      <c r="C74" s="65" t="s">
        <v>31</v>
      </c>
      <c r="D74" s="120" t="s">
        <v>2717</v>
      </c>
      <c r="E74" s="144">
        <v>43893</v>
      </c>
      <c r="F74" s="144">
        <v>44165</v>
      </c>
      <c r="G74" s="159">
        <f t="shared" si="3"/>
        <v>9.0666666666666664</v>
      </c>
      <c r="H74" s="121" t="s">
        <v>2689</v>
      </c>
      <c r="I74" s="63" t="s">
        <v>986</v>
      </c>
      <c r="J74" s="63" t="s">
        <v>989</v>
      </c>
      <c r="K74" s="66">
        <v>100285954</v>
      </c>
      <c r="L74" s="65" t="s">
        <v>1148</v>
      </c>
      <c r="M74" s="117">
        <v>1</v>
      </c>
      <c r="N74" s="65" t="s">
        <v>2634</v>
      </c>
      <c r="O74" s="65" t="s">
        <v>1148</v>
      </c>
      <c r="P74" s="79"/>
    </row>
    <row r="75" spans="1:16" s="7" customFormat="1" ht="24.75" customHeight="1" outlineLevel="1" x14ac:dyDescent="0.25">
      <c r="A75" s="143">
        <v>28</v>
      </c>
      <c r="B75" s="121" t="s">
        <v>2665</v>
      </c>
      <c r="C75" s="65" t="s">
        <v>31</v>
      </c>
      <c r="D75" s="120" t="s">
        <v>2717</v>
      </c>
      <c r="E75" s="144">
        <v>43893</v>
      </c>
      <c r="F75" s="144">
        <v>44165</v>
      </c>
      <c r="G75" s="159">
        <f t="shared" si="3"/>
        <v>9.0666666666666664</v>
      </c>
      <c r="H75" s="121" t="s">
        <v>2689</v>
      </c>
      <c r="I75" s="63" t="s">
        <v>986</v>
      </c>
      <c r="J75" s="120" t="s">
        <v>1002</v>
      </c>
      <c r="K75" s="66"/>
      <c r="L75" s="65" t="s">
        <v>1148</v>
      </c>
      <c r="M75" s="117">
        <v>1</v>
      </c>
      <c r="N75" s="65" t="s">
        <v>2634</v>
      </c>
      <c r="O75" s="65" t="s">
        <v>1148</v>
      </c>
      <c r="P75" s="79"/>
    </row>
    <row r="76" spans="1:16" s="7" customFormat="1" ht="24.75" customHeight="1" outlineLevel="1" x14ac:dyDescent="0.25">
      <c r="A76" s="143">
        <v>29</v>
      </c>
      <c r="B76" s="121"/>
      <c r="C76" s="65"/>
      <c r="D76" s="120"/>
      <c r="E76" s="144"/>
      <c r="F76" s="144"/>
      <c r="G76" s="159" t="str">
        <f t="shared" si="3"/>
        <v/>
      </c>
      <c r="H76" s="121"/>
      <c r="I76" s="63"/>
      <c r="J76" s="120"/>
      <c r="K76" s="66"/>
      <c r="L76" s="65"/>
      <c r="M76" s="117"/>
      <c r="N76" s="65"/>
      <c r="O76" s="65"/>
      <c r="P76" s="79"/>
    </row>
    <row r="77" spans="1:16" s="7" customFormat="1" ht="24.75" customHeight="1" outlineLevel="1" x14ac:dyDescent="0.25">
      <c r="A77" s="143">
        <v>30</v>
      </c>
      <c r="B77" s="121"/>
      <c r="C77" s="65"/>
      <c r="D77" s="120"/>
      <c r="E77" s="144"/>
      <c r="F77" s="144"/>
      <c r="G77" s="159" t="str">
        <f t="shared" si="3"/>
        <v/>
      </c>
      <c r="H77" s="121"/>
      <c r="I77" s="63"/>
      <c r="J77" s="120"/>
      <c r="K77" s="66"/>
      <c r="L77" s="65"/>
      <c r="M77" s="11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43876</v>
      </c>
      <c r="F114" s="144">
        <v>44196</v>
      </c>
      <c r="G114" s="159">
        <f>IF(AND(E114&lt;&gt;"",F114&lt;&gt;""),((F114-E114)/30),"")</f>
        <v>10.666666666666666</v>
      </c>
      <c r="H114" s="121" t="s">
        <v>2684</v>
      </c>
      <c r="I114" s="120" t="s">
        <v>862</v>
      </c>
      <c r="J114" s="120" t="s">
        <v>53</v>
      </c>
      <c r="K114" s="122">
        <v>1272740304</v>
      </c>
      <c r="L114" s="100">
        <f>+IF(AND(K114&gt;0,O114="Ejecución"),(K114/877802)*Tabla28[[#This Row],[% participación]],IF(AND(K114&gt;0,O114&lt;&gt;"Ejecución"),"-",""))</f>
        <v>1449.9172979783596</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43881</v>
      </c>
      <c r="F115" s="144">
        <v>44196</v>
      </c>
      <c r="G115" s="159">
        <f t="shared" ref="G115:G116" si="4">IF(AND(E115&lt;&gt;"",F115&lt;&gt;""),((F115-E115)/30),"")</f>
        <v>10.5</v>
      </c>
      <c r="H115" s="64" t="s">
        <v>2685</v>
      </c>
      <c r="I115" s="63" t="s">
        <v>986</v>
      </c>
      <c r="J115" s="63" t="s">
        <v>988</v>
      </c>
      <c r="K115" s="68">
        <v>3674168571</v>
      </c>
      <c r="L115" s="100">
        <f>+IF(AND(K115&gt;0,O115="Ejecución"),(K115/877802)*Tabla28[[#This Row],[% participación]],IF(AND(K115&gt;0,O115&lt;&gt;"Ejecución"),"-",""))</f>
        <v>4185.6461605236718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2685</v>
      </c>
      <c r="I116" s="63" t="s">
        <v>986</v>
      </c>
      <c r="J116" s="63" t="s">
        <v>1014</v>
      </c>
      <c r="K116" s="68">
        <v>6543483519</v>
      </c>
      <c r="L116" s="100">
        <f>+IF(AND(K116&gt;0,O116="Ejecución"),(K116/877802)*Tabla28[[#This Row],[% participación]],IF(AND(K116&gt;0,O116&lt;&gt;"Ejecución"),"-",""))</f>
        <v>7454.3957737621922</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43885</v>
      </c>
      <c r="F117" s="144">
        <v>44196</v>
      </c>
      <c r="G117" s="159">
        <f t="shared" ref="G117:G159" si="5">IF(AND(E117&lt;&gt;"",F117&lt;&gt;""),((F117-E117)/30),"")</f>
        <v>10.366666666666667</v>
      </c>
      <c r="H117" s="64" t="s">
        <v>2685</v>
      </c>
      <c r="I117" s="63" t="s">
        <v>986</v>
      </c>
      <c r="J117" s="63" t="s">
        <v>1022</v>
      </c>
      <c r="K117" s="68">
        <v>5232934624</v>
      </c>
      <c r="L117" s="100">
        <f>+IF(AND(K117&gt;0,O117="Ejecución"),(K117/877802)*Tabla28[[#This Row],[% participación]],IF(AND(K117&gt;0,O117&lt;&gt;"Ejecución"),"-",""))</f>
        <v>5961.4065859954753</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43885</v>
      </c>
      <c r="F118" s="144">
        <v>44196</v>
      </c>
      <c r="G118" s="159">
        <f t="shared" si="5"/>
        <v>10.366666666666667</v>
      </c>
      <c r="H118" s="64" t="s">
        <v>2685</v>
      </c>
      <c r="I118" s="63" t="s">
        <v>986</v>
      </c>
      <c r="J118" s="63" t="s">
        <v>988</v>
      </c>
      <c r="K118" s="68">
        <v>4411064527</v>
      </c>
      <c r="L118" s="100">
        <f>+IF(AND(K118&gt;0,O118="Ejecución"),(K118/877802)*Tabla28[[#This Row],[% participación]],IF(AND(K118&gt;0,O118&lt;&gt;"Ejecución"),"-",""))</f>
        <v>5025.1247171913483</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2681</v>
      </c>
      <c r="E119" s="144">
        <v>43888</v>
      </c>
      <c r="F119" s="144">
        <v>44196</v>
      </c>
      <c r="G119" s="159">
        <f t="shared" si="5"/>
        <v>10.266666666666667</v>
      </c>
      <c r="H119" s="64" t="s">
        <v>2685</v>
      </c>
      <c r="I119" s="63" t="s">
        <v>396</v>
      </c>
      <c r="J119" s="63" t="s">
        <v>877</v>
      </c>
      <c r="K119" s="68">
        <v>5609407276</v>
      </c>
      <c r="L119" s="100">
        <f>+IF(AND(K119&gt;0,O119="Ejecución"),(K119/877802)*Tabla28[[#This Row],[% participación]],IF(AND(K119&gt;0,O119&lt;&gt;"Ejecución"),"-",""))</f>
        <v>6390.2876457333205</v>
      </c>
      <c r="M119" s="65" t="s">
        <v>1148</v>
      </c>
      <c r="N119" s="172">
        <f t="shared" si="6"/>
        <v>1</v>
      </c>
      <c r="O119" s="161" t="s">
        <v>1150</v>
      </c>
      <c r="P119" s="79"/>
    </row>
    <row r="120" spans="1:16" s="7" customFormat="1" ht="24.75" customHeight="1" outlineLevel="1" x14ac:dyDescent="0.25">
      <c r="A120" s="143">
        <v>7</v>
      </c>
      <c r="B120" s="160" t="s">
        <v>2665</v>
      </c>
      <c r="C120" s="162" t="s">
        <v>31</v>
      </c>
      <c r="D120" s="63" t="s">
        <v>2682</v>
      </c>
      <c r="E120" s="144">
        <v>43888</v>
      </c>
      <c r="F120" s="144">
        <v>44196</v>
      </c>
      <c r="G120" s="159">
        <f t="shared" si="5"/>
        <v>10.266666666666667</v>
      </c>
      <c r="H120" s="64" t="s">
        <v>2685</v>
      </c>
      <c r="I120" s="63" t="s">
        <v>396</v>
      </c>
      <c r="J120" s="63" t="s">
        <v>880</v>
      </c>
      <c r="K120" s="68">
        <v>7462350121</v>
      </c>
      <c r="L120" s="100">
        <f>+IF(AND(K120&gt;0,O120="Ejecución"),(K120/877802)*Tabla28[[#This Row],[% participación]],IF(AND(K120&gt;0,O120&lt;&gt;"Ejecución"),"-",""))</f>
        <v>8501.1769408135315</v>
      </c>
      <c r="M120" s="65" t="s">
        <v>1148</v>
      </c>
      <c r="N120" s="172">
        <f t="shared" si="6"/>
        <v>1</v>
      </c>
      <c r="O120" s="161" t="s">
        <v>1150</v>
      </c>
      <c r="P120" s="79"/>
    </row>
    <row r="121" spans="1:16" s="7" customFormat="1" ht="24.75" customHeight="1" outlineLevel="1" x14ac:dyDescent="0.25">
      <c r="A121" s="143">
        <v>8</v>
      </c>
      <c r="B121" s="160" t="s">
        <v>2665</v>
      </c>
      <c r="C121" s="162" t="s">
        <v>31</v>
      </c>
      <c r="D121" s="63" t="s">
        <v>2683</v>
      </c>
      <c r="E121" s="144">
        <v>43889</v>
      </c>
      <c r="F121" s="144">
        <v>44196</v>
      </c>
      <c r="G121" s="159">
        <f t="shared" si="5"/>
        <v>10.233333333333333</v>
      </c>
      <c r="H121" s="102" t="s">
        <v>2686</v>
      </c>
      <c r="I121" s="63" t="s">
        <v>396</v>
      </c>
      <c r="J121" s="63" t="s">
        <v>883</v>
      </c>
      <c r="K121" s="68">
        <v>1780659914</v>
      </c>
      <c r="L121" s="100">
        <f>+IF(AND(K121&gt;0,O121="Ejecución"),(K121/877802)*Tabla28[[#This Row],[% participación]],IF(AND(K121&gt;0,O121&lt;&gt;"Ejecución"),"-",""))</f>
        <v>2028.5439244841091</v>
      </c>
      <c r="M121" s="65" t="s">
        <v>1148</v>
      </c>
      <c r="N121" s="172">
        <f t="shared" si="6"/>
        <v>1</v>
      </c>
      <c r="O121" s="161" t="s">
        <v>1150</v>
      </c>
      <c r="P121" s="79"/>
    </row>
    <row r="122" spans="1:16" s="7" customFormat="1" ht="24.75" customHeight="1" outlineLevel="1" x14ac:dyDescent="0.25">
      <c r="A122" s="143">
        <v>9</v>
      </c>
      <c r="B122" s="160" t="s">
        <v>2665</v>
      </c>
      <c r="C122" s="162" t="s">
        <v>31</v>
      </c>
      <c r="D122" s="63">
        <v>73003012020</v>
      </c>
      <c r="E122" s="144">
        <v>44163</v>
      </c>
      <c r="F122" s="144">
        <v>44773</v>
      </c>
      <c r="G122" s="159">
        <f t="shared" si="5"/>
        <v>20.333333333333332</v>
      </c>
      <c r="H122" s="64" t="s">
        <v>2688</v>
      </c>
      <c r="I122" s="63" t="s">
        <v>986</v>
      </c>
      <c r="J122" s="63" t="s">
        <v>1001</v>
      </c>
      <c r="K122" s="68">
        <v>747745664</v>
      </c>
      <c r="L122" s="100">
        <f>+IF(AND(K122&gt;0,O122="Ejecución"),(K122/877802)*Tabla28[[#This Row],[% participación]],IF(AND(K122&gt;0,O122&lt;&gt;"Ejecución"),"-",""))</f>
        <v>851.83864242733557</v>
      </c>
      <c r="M122" s="65" t="s">
        <v>1148</v>
      </c>
      <c r="N122" s="172">
        <f t="shared" si="6"/>
        <v>1</v>
      </c>
      <c r="O122" s="161" t="s">
        <v>1150</v>
      </c>
      <c r="P122" s="79"/>
    </row>
    <row r="123" spans="1:16" s="7" customFormat="1" ht="24.75" customHeight="1" outlineLevel="1" x14ac:dyDescent="0.25">
      <c r="A123" s="143">
        <v>10</v>
      </c>
      <c r="B123" s="160" t="s">
        <v>2665</v>
      </c>
      <c r="C123" s="162" t="s">
        <v>31</v>
      </c>
      <c r="D123" s="63">
        <v>73003052020</v>
      </c>
      <c r="E123" s="144">
        <v>44163</v>
      </c>
      <c r="F123" s="144">
        <v>44773</v>
      </c>
      <c r="G123" s="159">
        <f t="shared" si="5"/>
        <v>20.333333333333332</v>
      </c>
      <c r="H123" s="64" t="s">
        <v>2689</v>
      </c>
      <c r="I123" s="63" t="s">
        <v>986</v>
      </c>
      <c r="J123" s="63" t="s">
        <v>1002</v>
      </c>
      <c r="K123" s="68">
        <v>218176268</v>
      </c>
      <c r="L123" s="100">
        <f>+IF(AND(K123&gt;0,O123="Ejecución"),(K123/877802)*Tabla28[[#This Row],[% participación]],IF(AND(K123&gt;0,O123&lt;&gt;"Ejecución"),"-",""))</f>
        <v>248.54838334840886</v>
      </c>
      <c r="M123" s="65" t="s">
        <v>1148</v>
      </c>
      <c r="N123" s="172">
        <f t="shared" si="6"/>
        <v>1</v>
      </c>
      <c r="O123" s="161" t="s">
        <v>1150</v>
      </c>
      <c r="P123" s="79"/>
    </row>
    <row r="124" spans="1:16" s="7" customFormat="1" ht="24.75" customHeight="1" outlineLevel="1" x14ac:dyDescent="0.25">
      <c r="A124" s="143">
        <v>11</v>
      </c>
      <c r="B124" s="160" t="s">
        <v>2665</v>
      </c>
      <c r="C124" s="162" t="s">
        <v>31</v>
      </c>
      <c r="D124" s="63">
        <v>73003082020</v>
      </c>
      <c r="E124" s="144">
        <v>44165</v>
      </c>
      <c r="F124" s="144">
        <v>44773</v>
      </c>
      <c r="G124" s="159">
        <f t="shared" si="5"/>
        <v>20.266666666666666</v>
      </c>
      <c r="H124" s="64" t="s">
        <v>2690</v>
      </c>
      <c r="I124" s="63" t="s">
        <v>986</v>
      </c>
      <c r="J124" s="63" t="s">
        <v>988</v>
      </c>
      <c r="K124" s="68">
        <v>122829058</v>
      </c>
      <c r="L124" s="100">
        <f>+IF(AND(K124&gt;0,O124="Ejecución"),(K124/877802)*Tabla28[[#This Row],[% participación]],IF(AND(K124&gt;0,O124&lt;&gt;"Ejecución"),"-",""))</f>
        <v>139.92797692418108</v>
      </c>
      <c r="M124" s="65" t="s">
        <v>1148</v>
      </c>
      <c r="N124" s="172">
        <f t="shared" si="6"/>
        <v>1</v>
      </c>
      <c r="O124" s="161" t="s">
        <v>1150</v>
      </c>
      <c r="P124" s="79"/>
    </row>
    <row r="125" spans="1:16" s="7" customFormat="1" ht="24.75" customHeight="1" outlineLevel="1" x14ac:dyDescent="0.25">
      <c r="A125" s="143">
        <v>12</v>
      </c>
      <c r="B125" s="160" t="s">
        <v>2665</v>
      </c>
      <c r="C125" s="162" t="s">
        <v>31</v>
      </c>
      <c r="D125" s="63">
        <v>66001682020</v>
      </c>
      <c r="E125" s="144">
        <v>44165</v>
      </c>
      <c r="F125" s="144">
        <v>44773</v>
      </c>
      <c r="G125" s="159">
        <f t="shared" si="5"/>
        <v>20.266666666666666</v>
      </c>
      <c r="H125" s="64" t="s">
        <v>2691</v>
      </c>
      <c r="I125" s="63" t="s">
        <v>396</v>
      </c>
      <c r="J125" s="63" t="s">
        <v>880</v>
      </c>
      <c r="K125" s="68">
        <v>3056207392</v>
      </c>
      <c r="L125" s="100">
        <f>+IF(AND(K125&gt;0,O125="Ejecución"),(K125/877802)*Tabla28[[#This Row],[% participación]],IF(AND(K125&gt;0,O125&lt;&gt;"Ejecución"),"-",""))</f>
        <v>3481.6591805441317</v>
      </c>
      <c r="M125" s="65" t="s">
        <v>1148</v>
      </c>
      <c r="N125" s="172">
        <f t="shared" si="6"/>
        <v>1</v>
      </c>
      <c r="O125" s="161" t="s">
        <v>1150</v>
      </c>
      <c r="P125" s="79"/>
    </row>
    <row r="126" spans="1:16" s="7" customFormat="1" ht="24.75" customHeight="1" outlineLevel="1" x14ac:dyDescent="0.25">
      <c r="A126" s="143">
        <v>13</v>
      </c>
      <c r="B126" s="160" t="s">
        <v>2665</v>
      </c>
      <c r="C126" s="162" t="s">
        <v>31</v>
      </c>
      <c r="D126" s="63">
        <v>66001692020</v>
      </c>
      <c r="E126" s="144">
        <v>44165</v>
      </c>
      <c r="F126" s="144">
        <v>44773</v>
      </c>
      <c r="G126" s="159">
        <f t="shared" si="5"/>
        <v>20.266666666666666</v>
      </c>
      <c r="H126" s="64" t="s">
        <v>2691</v>
      </c>
      <c r="I126" s="63" t="s">
        <v>396</v>
      </c>
      <c r="J126" s="63" t="s">
        <v>876</v>
      </c>
      <c r="K126" s="68">
        <v>1376861446</v>
      </c>
      <c r="L126" s="100">
        <f>+IF(AND(K126&gt;0,O126="Ejecución"),(K126/877802)*Tabla28[[#This Row],[% participación]],IF(AND(K126&gt;0,O126&lt;&gt;"Ejecución"),"-",""))</f>
        <v>1568.5330473159095</v>
      </c>
      <c r="M126" s="65" t="s">
        <v>1148</v>
      </c>
      <c r="N126" s="172">
        <f t="shared" si="6"/>
        <v>1</v>
      </c>
      <c r="O126" s="161" t="s">
        <v>1150</v>
      </c>
      <c r="P126" s="79"/>
    </row>
    <row r="127" spans="1:16" s="7" customFormat="1" ht="24.75" customHeight="1" outlineLevel="1" x14ac:dyDescent="0.25">
      <c r="A127" s="143">
        <v>14</v>
      </c>
      <c r="B127" s="160" t="s">
        <v>2665</v>
      </c>
      <c r="C127" s="162" t="s">
        <v>31</v>
      </c>
      <c r="D127" s="63" t="s">
        <v>2687</v>
      </c>
      <c r="E127" s="144">
        <v>44165</v>
      </c>
      <c r="F127" s="144">
        <v>44773</v>
      </c>
      <c r="G127" s="159">
        <f t="shared" si="5"/>
        <v>20.266666666666666</v>
      </c>
      <c r="H127" s="64" t="s">
        <v>2690</v>
      </c>
      <c r="I127" s="63" t="s">
        <v>396</v>
      </c>
      <c r="J127" s="63" t="s">
        <v>877</v>
      </c>
      <c r="K127" s="68">
        <v>126513930</v>
      </c>
      <c r="L127" s="100">
        <f>+IF(AND(K127&gt;0,O127="Ejecución"),(K127/877802)*Tabla28[[#This Row],[% participación]],IF(AND(K127&gt;0,O127&lt;&gt;"Ejecución"),"-",""))</f>
        <v>144.12581652810087</v>
      </c>
      <c r="M127" s="65" t="s">
        <v>1148</v>
      </c>
      <c r="N127" s="172">
        <f t="shared" si="6"/>
        <v>1</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74891431.100000009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41352</v>
      </c>
      <c r="D193" s="5"/>
      <c r="E193" s="125">
        <v>871</v>
      </c>
      <c r="F193" s="5"/>
      <c r="G193" s="5"/>
      <c r="H193" s="146" t="s">
        <v>2692</v>
      </c>
      <c r="J193" s="5"/>
      <c r="K193" s="126">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2693</v>
      </c>
      <c r="L211" s="21"/>
      <c r="M211" s="21"/>
      <c r="N211" s="21"/>
      <c r="O211" s="8"/>
    </row>
    <row r="212" spans="1:15" x14ac:dyDescent="0.25">
      <c r="A212" s="9"/>
      <c r="B212" s="27" t="s">
        <v>2619</v>
      </c>
      <c r="C212" s="146" t="s">
        <v>2692</v>
      </c>
      <c r="D212" s="21"/>
      <c r="G212" s="27" t="s">
        <v>2621</v>
      </c>
      <c r="H212" s="147" t="s">
        <v>2694</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0" max="14" man="1"/>
    <brk id="107" max="16383" man="1"/>
    <brk id="161" max="14" man="1"/>
  </rowBreaks>
  <colBreaks count="1" manualBreakCount="1">
    <brk id="15" max="1048575" man="1"/>
  </colBreaks>
  <ignoredErrors>
    <ignoredError sqref="B106:B107 D128:D160 M129:M160 G114:G121 L106:L107 G128:J160 L83:L90 G48:G90 B83:B90 G122: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Edwin Velez</cp:lastModifiedBy>
  <cp:lastPrinted>2020-12-29T08:30:58Z</cp:lastPrinted>
  <dcterms:created xsi:type="dcterms:W3CDTF">2020-10-14T21:57:42Z</dcterms:created>
  <dcterms:modified xsi:type="dcterms:W3CDTF">2020-12-29T09:04:43Z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