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19425" windowHeight="10425" tabRatio="70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s="1"/>
  <c r="G124" i="20"/>
  <c r="N123" i="20"/>
  <c r="L123" i="20" s="1"/>
  <c r="G123" i="20"/>
  <c r="N122" i="20"/>
  <c r="L122" i="20" s="1"/>
  <c r="G122" i="20"/>
  <c r="N121" i="20"/>
  <c r="L121" i="20"/>
  <c r="G121" i="20"/>
  <c r="N120" i="20"/>
  <c r="L120" i="20" s="1"/>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<sst xmlns="http://schemas.openxmlformats.org/spreadsheetml/2006/main" count="4971" uniqueCount="2837">
  <si>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</si>
  <si>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</si>
  <si>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</si>
  <si>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</si>
  <si>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</si>
  <si>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</si>
  <si>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</si>
  <si>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</si>
  <si>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</si>
  <si>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</si>
  <si>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</si>
  <si>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</si>
  <si>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</si>
  <si>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</si>
  <si>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</si>
  <si>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</si>
  <si>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</si>
  <si>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</si>
  <si>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</si>
  <si>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</si>
  <si>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</si>
  <si>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</si>
  <si>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</si>
  <si>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</si>
  <si>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</si>
  <si>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</si>
  <si>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</si>
  <si>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</si>
  <si>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</si>
  <si>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</si>
  <si>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</si>
  <si>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</si>
  <si>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</si>
  <si>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</si>
  <si>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</si>
  <si>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</si>
  <si>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</si>
  <si>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</si>
  <si>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</si>
  <si>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</si>
  <si>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</si>
  <si>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</si>
  <si>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</si>
  <si>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</si>
  <si>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</si>
  <si>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</si>
  <si>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</si>
  <si>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</si>
  <si>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</si>
  <si>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</si>
  <si>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</si>
  <si>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</si>
  <si>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</si>
  <si>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</si>
  <si>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</si>
  <si>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</si>
  <si>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</si>
  <si>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</si>
  <si>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</si>
  <si>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</si>
  <si>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</si>
  <si>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</si>
  <si>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</si>
  <si>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</si>
  <si>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</si>
  <si>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</si>
  <si>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</si>
  <si>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</si>
  <si>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</si>
  <si>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</si>
  <si>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</si>
  <si>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</si>
  <si>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</si>
  <si>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</si>
  <si>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</si>
  <si>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</si>
  <si>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</si>
  <si>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</si>
  <si>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</si>
  <si>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</si>
  <si>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</si>
  <si>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</si>
  <si>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</si>
  <si>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</si>
  <si>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</si>
  <si>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</si>
  <si>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</si>
  <si>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</si>
  <si>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</si>
  <si>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</si>
  <si>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</si>
  <si>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</si>
  <si>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</si>
  <si>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</si>
  <si>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</si>
  <si>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</si>
  <si>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</si>
  <si>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</si>
  <si>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</si>
  <si>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</si>
  <si>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</si>
  <si>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</si>
  <si>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</si>
  <si>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</si>
  <si>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</si>
  <si>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</si>
  <si>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</si>
  <si>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</si>
  <si>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</si>
  <si>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</si>
  <si>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</si>
  <si>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</si>
  <si>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</si>
  <si>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</si>
  <si>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</si>
  <si>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</si>
  <si>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</si>
  <si>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</si>
  <si>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</si>
  <si>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</si>
  <si>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</si>
  <si>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</si>
  <si>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</si>
  <si>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</si>
  <si>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</si>
  <si>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</si>
  <si>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</si>
  <si>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</si>
  <si>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</si>
  <si>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</si>
  <si>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</si>
  <si>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</si>
  <si>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</si>
  <si>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</si>
  <si>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</si>
  <si>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</si>
  <si>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</si>
  <si>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</si>
  <si>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</si>
  <si>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</si>
  <si>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</si>
  <si>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</si>
  <si>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</si>
  <si>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</si>
  <si>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</si>
  <si>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</si>
  <si>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</si>
  <si>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</si>
  <si>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</si>
  <si>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</si>
  <si>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</si>
  <si>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</si>
  <si>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</si>
  <si>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</si>
  <si>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</si>
  <si>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</si>
  <si>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</si>
  <si>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</si>
  <si>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</si>
  <si>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</si>
  <si>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</si>
  <si>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</si>
  <si>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</si>
  <si>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</si>
  <si>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</si>
  <si>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</si>
  <si>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</si>
  <si>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</si>
  <si>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</si>
  <si>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</si>
  <si>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</si>
  <si>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</si>
  <si>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</si>
  <si>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</si>
  <si>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</si>
  <si>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</si>
  <si>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</si>
  <si>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</si>
  <si>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</si>
  <si>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</si>
  <si>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</si>
  <si>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</si>
  <si>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</si>
  <si>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</si>
  <si>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</si>
  <si>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</si>
  <si>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</si>
  <si>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</si>
  <si>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</si>
  <si>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</si>
  <si>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</si>
  <si>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</si>
  <si>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</si>
  <si>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</si>
  <si>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</si>
  <si>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</si>
  <si>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</si>
  <si>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</si>
  <si>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</si>
  <si>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</si>
  <si>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</si>
  <si>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</si>
  <si>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</si>
  <si>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</si>
  <si>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</si>
  <si>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</si>
  <si>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</si>
  <si>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</si>
  <si>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</si>
  <si>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</si>
  <si>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</si>
  <si>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</si>
  <si>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</si>
  <si>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</si>
  <si>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</si>
  <si>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</si>
  <si>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</si>
  <si>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</si>
  <si>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</si>
  <si>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</si>
  <si>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</si>
  <si>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</si>
  <si>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</si>
  <si>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</si>
  <si>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</si>
  <si>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</si>
  <si>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</si>
  <si>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</si>
  <si>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</si>
  <si>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</si>
  <si>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</si>
  <si>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</si>
  <si>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</si>
  <si>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</si>
  <si>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</si>
  <si>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</si>
  <si>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</si>
  <si>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</si>
  <si>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</si>
  <si>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</si>
  <si>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</si>
  <si>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</si>
  <si>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</si>
  <si>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</si>
  <si>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</si>
  <si>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</si>
  <si>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</si>
  <si>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</si>
  <si>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</si>
  <si>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</si>
  <si>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</si>
  <si>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</si>
  <si>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</si>
  <si>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</si>
  <si>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</si>
  <si>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</si>
  <si>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</si>
  <si>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</si>
  <si>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</si>
  <si>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</si>
  <si>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</si>
  <si>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</si>
  <si>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</si>
  <si>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</si>
  <si>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</si>
  <si>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</si>
  <si>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</si>
  <si>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</si>
  <si>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</si>
  <si>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</si>
  <si>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</si>
  <si>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</si>
  <si>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</si>
  <si>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</si>
  <si>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</si>
  <si>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</si>
  <si>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</si>
  <si>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</si>
  <si>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</si>
  <si>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</si>
  <si>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</si>
  <si>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</si>
  <si>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</si>
  <si>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</si>
  <si>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</si>
  <si>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</si>
  <si>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</si>
  <si>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</si>
  <si>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</si>
  <si>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</si>
  <si>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</si>
  <si>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</si>
  <si>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</si>
  <si>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</si>
  <si>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</si>
  <si>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</si>
  <si>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</si>
  <si>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</si>
  <si>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</si>
  <si>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</si>
  <si>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</si>
  <si>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</si>
  <si>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</si>
  <si>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</si>
  <si>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</si>
  <si>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</si>
  <si>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</si>
  <si>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</si>
  <si>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</si>
  <si>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</si>
  <si>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</si>
  <si>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</si>
  <si>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</si>
  <si>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</si>
  <si>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</si>
  <si>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</si>
  <si>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</si>
  <si>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</si>
  <si>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</si>
  <si>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</si>
  <si>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</si>
  <si>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</si>
  <si>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</si>
  <si>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</si>
  <si>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</si>
  <si>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</si>
  <si>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</si>
  <si>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</si>
  <si>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</si>
  <si>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</si>
  <si>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</si>
  <si>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</si>
  <si>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</si>
  <si>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</si>
  <si>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</si>
  <si>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</si>
  <si>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</si>
  <si>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</si>
  <si>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</si>
  <si>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</si>
  <si>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</si>
  <si>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</si>
  <si>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</si>
  <si>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</si>
  <si>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</si>
  <si>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</si>
  <si>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</si>
  <si>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</si>
  <si>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</si>
  <si>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</si>
  <si>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</si>
  <si>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</si>
  <si>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</si>
  <si>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</si>
  <si>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</si>
  <si>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</si>
  <si>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</si>
  <si>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</si>
  <si>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</si>
  <si>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</si>
  <si>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</si>
  <si>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</si>
  <si>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</si>
  <si>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</si>
  <si>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</si>
  <si>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</si>
  <si>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</si>
  <si>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</si>
  <si>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</si>
  <si>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</si>
  <si>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</si>
  <si>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</si>
  <si>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</si>
  <si>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</si>
  <si>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</si>
  <si>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</si>
  <si>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</si>
  <si>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</si>
  <si>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</si>
  <si>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</si>
  <si>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</si>
  <si>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</si>
  <si>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</si>
  <si>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</si>
  <si>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</si>
  <si>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</si>
  <si>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</si>
  <si>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</si>
  <si>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</si>
  <si>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</si>
  <si>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</si>
  <si>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</si>
  <si>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</si>
  <si>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</si>
  <si>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</si>
  <si>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</si>
  <si>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</si>
  <si>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</si>
  <si>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</si>
  <si>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</si>
  <si>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</si>
  <si>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</si>
  <si>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</si>
  <si>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</si>
  <si>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</si>
  <si>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</si>
  <si>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</si>
  <si>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</si>
  <si>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</si>
  <si>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</si>
  <si>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</si>
  <si>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</si>
  <si>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</si>
  <si>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</si>
  <si>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</si>
  <si>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</si>
  <si>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</si>
  <si>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</si>
  <si>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</si>
  <si>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</si>
  <si>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</si>
  <si>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</si>
  <si>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</si>
  <si>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</si>
  <si>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</si>
  <si>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</si>
  <si>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</si>
  <si>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</si>
  <si>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</si>
  <si>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</si>
  <si>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</si>
  <si>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</si>
  <si>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</si>
  <si>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</si>
  <si>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</si>
  <si>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</si>
  <si>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</si>
  <si>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</si>
  <si>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</si>
  <si>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</si>
  <si>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</si>
  <si>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</si>
  <si>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</si>
  <si>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</si>
  <si>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</si>
  <si>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</si>
  <si>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</si>
  <si>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</si>
  <si>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</si>
  <si>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</si>
  <si>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</si>
  <si>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</si>
  <si>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</si>
  <si>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</si>
  <si>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</si>
  <si>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</si>
  <si>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</si>
  <si>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</si>
  <si>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</si>
  <si>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</si>
  <si>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</si>
  <si>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</si>
  <si>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</si>
  <si>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</si>
  <si>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</si>
  <si>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</si>
  <si>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</si>
  <si>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</si>
  <si>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</si>
  <si>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</si>
  <si>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</si>
  <si>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</si>
  <si>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</si>
  <si>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</si>
  <si>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</si>
  <si>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</si>
  <si>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</si>
  <si>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</si>
  <si>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</si>
  <si>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</si>
  <si>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</si>
  <si>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</si>
  <si>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</si>
  <si>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</si>
  <si>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</si>
  <si>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</si>
  <si>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</si>
  <si>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</si>
  <si>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</si>
  <si>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</si>
  <si>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</si>
  <si>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</si>
  <si>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</si>
  <si>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</si>
  <si>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</si>
  <si>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</si>
  <si>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</si>
  <si>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</si>
  <si>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</si>
  <si>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</si>
  <si>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</si>
  <si>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</si>
  <si>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</si>
  <si>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</si>
  <si>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</si>
  <si>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</si>
  <si>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</si>
  <si>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</si>
  <si>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</si>
  <si>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</si>
  <si>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</si>
  <si>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</si>
  <si>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</si>
  <si>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</si>
  <si>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</si>
  <si>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</si>
  <si>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</si>
  <si>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</si>
  <si>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</si>
  <si>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</si>
  <si>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</si>
  <si>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</si>
  <si>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</si>
  <si>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</si>
  <si>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</si>
  <si>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</si>
  <si>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</si>
  <si>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</si>
  <si>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</si>
  <si>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</si>
  <si>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</si>
  <si>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</si>
  <si>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</si>
  <si>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</si>
  <si>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</si>
  <si>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</si>
  <si>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</si>
  <si>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</si>
  <si>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</si>
  <si>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</si>
  <si>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</si>
  <si>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</si>
  <si>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</si>
  <si>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</si>
  <si>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</si>
  <si>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</si>
  <si>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</si>
  <si>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</si>
  <si>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</si>
  <si>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</si>
  <si>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</si>
  <si>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</si>
  <si>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</si>
  <si>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</si>
  <si>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</si>
  <si>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</si>
  <si>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</si>
  <si>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</si>
  <si>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</si>
  <si>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</si>
  <si>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</si>
  <si>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</si>
  <si>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</si>
  <si>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</si>
  <si>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</si>
  <si>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</si>
  <si>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</si>
  <si>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</si>
  <si>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</si>
  <si>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</si>
  <si>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</si>
  <si>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</si>
  <si>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</si>
  <si>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</si>
  <si>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</si>
  <si>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</si>
  <si>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</si>
  <si>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</si>
  <si>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</si>
  <si>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</si>
  <si>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</si>
  <si>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</si>
  <si>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</si>
  <si>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</si>
  <si>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</si>
  <si>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</si>
  <si>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</si>
  <si>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</si>
  <si>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</si>
  <si>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</si>
  <si>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</si>
  <si>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</si>
  <si>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</si>
  <si>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</si>
  <si>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</si>
  <si>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</si>
  <si>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</si>
  <si>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</si>
  <si>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</si>
  <si>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</si>
  <si>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</si>
  <si>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</si>
  <si>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</si>
  <si>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</si>
  <si>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</si>
  <si>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</si>
  <si>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</si>
  <si>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</si>
  <si>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</si>
  <si>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</si>
  <si>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</si>
  <si>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</si>
  <si>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</si>
  <si>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</si>
  <si>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</si>
  <si>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</si>
  <si>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</si>
  <si>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</si>
  <si>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</si>
  <si>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</si>
  <si>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</si>
  <si>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</si>
  <si>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</si>
  <si>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</si>
  <si>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</si>
  <si>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</si>
  <si>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</si>
  <si>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</si>
  <si>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</si>
  <si>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</si>
  <si>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</si>
  <si>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</si>
  <si>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</si>
  <si>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</si>
  <si>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</si>
  <si>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</si>
  <si>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</si>
  <si>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</si>
  <si>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</si>
  <si>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</si>
  <si>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</si>
  <si>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</si>
  <si>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</si>
  <si>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</si>
  <si>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</si>
  <si>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</si>
  <si>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</si>
  <si>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</si>
  <si>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</si>
  <si>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</si>
  <si>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</si>
  <si>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</si>
  <si>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</si>
  <si>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</si>
  <si>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</si>
  <si>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</si>
  <si>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</si>
  <si>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</si>
  <si>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</si>
  <si>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</si>
  <si>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</si>
  <si>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</si>
  <si>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</si>
  <si>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</si>
  <si>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</si>
  <si>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</si>
  <si>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</si>
  <si>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</si>
  <si>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</si>
  <si>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</si>
  <si>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</si>
  <si>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</si>
  <si>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</si>
  <si>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</si>
  <si>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</si>
  <si>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</si>
  <si>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</si>
  <si>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</si>
  <si>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</si>
  <si>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</si>
  <si>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</si>
  <si>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</si>
  <si>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</si>
  <si>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</si>
  <si>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</si>
  <si>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</si>
  <si>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</si>
  <si>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</si>
  <si>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</si>
  <si>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</si>
  <si>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</si>
  <si>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</si>
  <si>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</si>
  <si>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</si>
  <si>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</si>
  <si>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</si>
  <si>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</si>
  <si>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</si>
  <si>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</si>
  <si>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</si>
  <si>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</si>
  <si>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</si>
  <si>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</si>
  <si>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</si>
  <si>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</si>
  <si>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</si>
  <si>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</si>
  <si>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</si>
  <si>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</si>
  <si>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</si>
  <si>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</si>
  <si>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</si>
  <si>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</si>
  <si>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</si>
  <si>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</si>
  <si>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</si>
  <si>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</si>
  <si>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</si>
  <si>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</si>
  <si>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</si>
  <si>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</si>
  <si>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</si>
  <si>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</si>
  <si>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</si>
  <si>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</si>
  <si>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</si>
  <si>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</si>
  <si>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</si>
  <si>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</si>
  <si>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</si>
  <si>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</si>
  <si>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</si>
  <si>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</si>
  <si>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</si>
  <si>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</si>
  <si>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</si>
  <si>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</si>
  <si>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</si>
  <si>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</si>
  <si>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</si>
  <si>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</si>
  <si>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</si>
  <si>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</si>
  <si>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</si>
  <si>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</si>
  <si>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</si>
  <si>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</si>
  <si>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</si>
  <si>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</si>
  <si>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</si>
  <si>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</si>
  <si>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</si>
  <si>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</si>
  <si>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</si>
  <si>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</si>
  <si>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</si>
  <si>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</si>
  <si>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</si>
  <si>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</si>
  <si>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</si>
  <si>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</si>
  <si>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</si>
  <si>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</si>
  <si>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</si>
  <si>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</si>
  <si>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</si>
  <si>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</si>
  <si>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</si>
  <si>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</si>
  <si>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</si>
  <si>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</si>
  <si>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</si>
  <si>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</si>
  <si>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</si>
  <si>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</si>
  <si>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</si>
  <si>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</si>
  <si>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</si>
  <si>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</si>
  <si>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</si>
  <si>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</si>
  <si>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</si>
  <si>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</si>
  <si>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</si>
  <si>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</si>
  <si>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</si>
  <si>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</si>
  <si>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</si>
  <si>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</si>
  <si>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</si>
  <si>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</si>
  <si>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</si>
  <si>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</si>
  <si>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</si>
  <si>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</si>
  <si>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</si>
  <si>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</si>
  <si>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</si>
  <si>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</si>
  <si>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</si>
  <si>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</si>
  <si>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</si>
  <si>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</si>
  <si>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</si>
  <si>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</si>
  <si>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</si>
  <si>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</si>
  <si>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</si>
  <si>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</si>
  <si>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</si>
  <si>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</si>
  <si>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</si>
  <si>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</si>
  <si>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</si>
  <si>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</si>
  <si>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</si>
  <si>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</si>
  <si>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</si>
  <si>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</si>
  <si>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</si>
  <si>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</si>
  <si>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</si>
  <si>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</si>
  <si>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</si>
  <si>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</si>
  <si>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</si>
  <si>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</si>
  <si>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</si>
  <si>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</si>
  <si>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</si>
  <si>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</si>
  <si>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</si>
  <si>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</si>
  <si>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</si>
  <si>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</si>
  <si>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</si>
  <si>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</si>
  <si>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</si>
  <si>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</si>
  <si>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</si>
  <si>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</si>
  <si>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</si>
  <si>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</si>
  <si>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</si>
  <si>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</si>
  <si>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</si>
  <si>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</si>
  <si>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</si>
  <si>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</si>
  <si>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</si>
  <si>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</si>
  <si>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</si>
  <si>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</si>
  <si>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</si>
  <si>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</si>
  <si>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</si>
  <si>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</si>
  <si>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</si>
  <si>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</si>
  <si>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</si>
  <si>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</si>
  <si>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</si>
  <si>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</si>
  <si>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</si>
  <si>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</si>
  <si>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</si>
  <si>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</si>
  <si>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</si>
  <si>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</si>
  <si>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</si>
  <si>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</si>
  <si>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</si>
  <si>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</si>
  <si>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</si>
  <si>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</si>
  <si>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</si>
  <si>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</si>
  <si>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</si>
  <si>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</si>
  <si>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</si>
  <si>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</si>
  <si>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</si>
  <si>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</si>
  <si>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</si>
  <si>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</si>
  <si>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</si>
  <si>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</si>
  <si>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</si>
  <si>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</si>
  <si>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</si>
  <si>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</si>
  <si>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</si>
  <si>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</si>
  <si>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</si>
  <si>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</si>
  <si>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</si>
  <si>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</si>
  <si>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</si>
  <si>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</si>
  <si>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</si>
  <si>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</si>
  <si>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</si>
  <si>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</si>
  <si>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</si>
  <si>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</si>
  <si>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</si>
  <si>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</si>
  <si>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</si>
  <si>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</si>
  <si>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</si>
  <si>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</si>
  <si>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</si>
  <si>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</si>
  <si>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</si>
  <si>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</si>
  <si>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</si>
  <si>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</si>
  <si>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</si>
  <si>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</si>
  <si>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</si>
  <si>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</si>
  <si>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</si>
  <si>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</si>
  <si>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</si>
  <si>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</si>
  <si>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</si>
  <si>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</si>
  <si>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</si>
  <si>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</si>
  <si>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</si>
  <si>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</si>
  <si>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</si>
  <si>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</si>
  <si>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</si>
  <si>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</si>
  <si>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</si>
  <si>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</si>
  <si>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</si>
  <si>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</si>
  <si>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</si>
  <si>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</si>
  <si>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</si>
  <si>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</si>
  <si>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</si>
  <si>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</si>
  <si>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</si>
  <si>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</si>
  <si>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</si>
  <si>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</si>
  <si>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</si>
  <si>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</si>
  <si>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</si>
  <si>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</si>
  <si>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</si>
  <si>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</si>
  <si>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</si>
  <si>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</si>
  <si>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</si>
  <si>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</si>
  <si>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</si>
  <si>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</si>
  <si>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</si>
  <si>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</si>
  <si>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</si>
  <si>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</si>
  <si>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</si>
  <si>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</si>
  <si>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</si>
  <si>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</si>
  <si>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</si>
  <si>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</si>
  <si>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</si>
  <si>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</si>
  <si>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</si>
  <si>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</si>
  <si>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</si>
  <si>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</si>
  <si>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</si>
  <si>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</si>
  <si>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</si>
  <si>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</si>
  <si>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</si>
  <si>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</si>
  <si>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</si>
  <si>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</si>
  <si>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</si>
  <si>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</si>
  <si>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</si>
  <si>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</si>
  <si>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</si>
  <si>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</si>
  <si>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</si>
  <si>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</si>
  <si>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</si>
  <si>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</si>
  <si>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</si>
  <si>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</si>
  <si>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</si>
  <si>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</si>
  <si>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</si>
  <si>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</si>
  <si>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</si>
  <si>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</si>
  <si>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</si>
  <si>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</si>
  <si>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</si>
  <si>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</si>
  <si>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</si>
  <si>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</si>
  <si>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</si>
  <si>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</si>
  <si>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</si>
  <si>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</si>
  <si>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</si>
  <si>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</si>
  <si>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</si>
  <si>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</si>
  <si>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</si>
  <si>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</si>
  <si>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</si>
  <si>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</si>
  <si>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</si>
  <si>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</si>
  <si>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</si>
  <si>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</si>
  <si>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</si>
  <si>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</si>
  <si>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</si>
  <si>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</si>
  <si>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</si>
  <si>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</si>
  <si>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</si>
  <si>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</si>
  <si>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</si>
  <si>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</si>
  <si>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</si>
  <si>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</si>
  <si>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</si>
  <si>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</si>
  <si>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</si>
  <si>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</si>
  <si>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</si>
  <si>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</si>
  <si>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</si>
  <si>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</si>
  <si>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</si>
  <si>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</si>
  <si>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</si>
  <si>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</si>
  <si>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</si>
  <si>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</si>
  <si>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</si>
  <si>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</si>
  <si>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</si>
  <si>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</si>
  <si>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</si>
  <si>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</si>
  <si>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</si>
  <si>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</si>
  <si>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</si>
  <si>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</si>
  <si>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</si>
  <si>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</si>
  <si>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</si>
  <si>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</si>
  <si>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</si>
  <si>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</si>
  <si>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</si>
  <si>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</si>
  <si>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</si>
  <si>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</si>
  <si>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</si>
  <si>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</si>
  <si>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</si>
  <si>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</si>
  <si>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</si>
  <si>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</si>
  <si>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</si>
  <si>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</si>
  <si>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</si>
  <si>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</si>
  <si>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</si>
  <si>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</si>
  <si>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</si>
  <si>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</si>
  <si>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</si>
  <si>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</si>
  <si>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</si>
  <si>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</si>
  <si>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</si>
  <si>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</si>
  <si>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</si>
  <si>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</si>
  <si>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</si>
  <si>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</si>
  <si>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</si>
  <si>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</si>
  <si>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</si>
  <si>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</si>
  <si>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</si>
  <si>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</si>
  <si>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</si>
  <si>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</si>
  <si>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</si>
  <si>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</si>
  <si>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</si>
  <si>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</si>
  <si>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</si>
  <si>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</si>
  <si>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</si>
  <si>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</si>
  <si>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</si>
  <si>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</si>
  <si>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</si>
  <si>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</si>
  <si>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</si>
  <si>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</si>
  <si>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</si>
  <si>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</si>
  <si>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</si>
  <si>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</si>
  <si>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</si>
  <si>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</si>
  <si>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</si>
  <si>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</si>
  <si>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</si>
  <si>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</si>
  <si>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</si>
  <si>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</si>
  <si>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</si>
  <si>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</si>
  <si>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</si>
  <si>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</si>
  <si>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</si>
  <si>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</si>
  <si>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</si>
  <si>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</si>
  <si>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</si>
  <si>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</si>
  <si>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</si>
  <si>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</si>
  <si>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</si>
  <si>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</si>
  <si>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</si>
  <si>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</si>
  <si>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</si>
  <si>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</si>
  <si>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</si>
  <si>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</si>
  <si>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</si>
  <si>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</si>
  <si>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</si>
  <si>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</si>
  <si>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</si>
  <si>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</si>
  <si>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</si>
  <si>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</si>
  <si>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</si>
  <si>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</si>
  <si>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</si>
  <si>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</si>
  <si>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</si>
  <si>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</si>
  <si>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</si>
  <si>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</si>
  <si>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</si>
  <si>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</si>
  <si>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</si>
  <si>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</si>
  <si>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</si>
  <si>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</si>
  <si>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</si>
  <si>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</si>
  <si>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</si>
  <si>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</si>
  <si>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</si>
  <si>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</si>
  <si>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</si>
  <si>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</si>
  <si>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</si>
  <si>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</si>
  <si>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</si>
  <si>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</si>
  <si>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</si>
  <si>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</si>
  <si>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</si>
  <si>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</si>
  <si>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</si>
  <si>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</si>
  <si>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</si>
  <si>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</si>
  <si>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</si>
  <si>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</si>
  <si>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</si>
  <si>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</si>
  <si>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</si>
  <si>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</si>
  <si>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</si>
  <si>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</si>
  <si>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</si>
  <si>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</si>
  <si>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</si>
  <si>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</si>
  <si>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</si>
  <si>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</si>
  <si>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</si>
  <si>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</si>
  <si>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</si>
  <si>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</si>
  <si>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</si>
  <si>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</si>
  <si>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</si>
  <si>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</si>
  <si>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</si>
  <si>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</si>
  <si>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</si>
  <si>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</si>
  <si>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</si>
  <si>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</si>
  <si>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</si>
  <si>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</si>
  <si>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</si>
  <si>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</si>
  <si>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</si>
  <si>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</si>
  <si>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</si>
  <si>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</si>
  <si>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</si>
  <si>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</si>
  <si>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</si>
  <si>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</si>
  <si>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</si>
  <si>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</si>
  <si>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</si>
  <si>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</si>
  <si>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</si>
  <si>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</si>
  <si>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</si>
  <si>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</si>
  <si>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</si>
  <si>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</si>
  <si>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</si>
  <si>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</si>
  <si>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</si>
  <si>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</si>
  <si>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</si>
  <si>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</si>
  <si>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</si>
  <si>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</si>
  <si>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</si>
  <si>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</si>
  <si>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</si>
  <si>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</si>
  <si>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</si>
  <si>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</si>
  <si>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</si>
  <si>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</si>
  <si>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</si>
  <si>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</si>
  <si>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</si>
  <si>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</si>
  <si>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</si>
  <si>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</si>
  <si>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</si>
  <si>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</si>
  <si>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</si>
  <si>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</si>
  <si>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</si>
  <si>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</si>
  <si>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</si>
  <si>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</si>
  <si>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</si>
  <si>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</si>
  <si>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</si>
  <si>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</si>
  <si>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</si>
  <si>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</si>
  <si>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</si>
  <si>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</si>
  <si>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</si>
  <si>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</si>
  <si>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</si>
  <si>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</si>
  <si>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</si>
  <si>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</si>
  <si>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</si>
  <si>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</si>
  <si>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</si>
  <si>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</si>
  <si>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</si>
  <si>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</si>
  <si>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</si>
  <si>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</si>
  <si>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</si>
  <si>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</si>
  <si>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</si>
  <si>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</si>
  <si>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</si>
  <si>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</si>
  <si>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</si>
  <si>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</si>
  <si>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</si>
  <si>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</si>
  <si>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</si>
  <si>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</si>
  <si>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</si>
  <si>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</si>
  <si>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</si>
  <si>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</si>
  <si>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</si>
  <si>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</si>
  <si>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</si>
  <si>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</si>
  <si>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</si>
  <si>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</si>
  <si>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</si>
  <si>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</si>
  <si>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</si>
  <si>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</si>
  <si>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</si>
  <si>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</si>
  <si>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</si>
  <si>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</si>
  <si>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</si>
  <si>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</si>
  <si>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</si>
  <si>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</si>
  <si>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</si>
  <si>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</si>
  <si>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</si>
  <si>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</si>
  <si>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</si>
  <si>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</si>
  <si>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</si>
  <si>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</si>
  <si>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</si>
  <si>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</si>
  <si>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</si>
  <si>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</si>
  <si>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</si>
  <si>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</si>
  <si>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</si>
  <si>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</si>
  <si>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</si>
  <si>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</si>
  <si>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</si>
  <si>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</si>
  <si>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</si>
  <si>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</si>
  <si>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</si>
  <si>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</si>
  <si>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</si>
  <si>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</si>
  <si>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</si>
  <si>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</si>
  <si>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</si>
  <si>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</si>
  <si>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</si>
  <si>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</si>
  <si>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</si>
  <si>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</si>
  <si>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</si>
  <si>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</si>
  <si>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</si>
  <si>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</si>
  <si>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</si>
  <si>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</si>
  <si>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</si>
  <si>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</si>
  <si>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</si>
  <si>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</si>
  <si>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</si>
  <si>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</si>
  <si>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</si>
  <si>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</si>
  <si>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</si>
  <si>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</si>
  <si>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</si>
  <si>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</si>
  <si>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</si>
  <si>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</si>
  <si>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</si>
  <si>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</si>
  <si>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</si>
  <si>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</si>
  <si>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</si>
  <si>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</si>
  <si>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</si>
  <si>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</si>
  <si>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</si>
  <si>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</si>
  <si>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</si>
  <si>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</si>
  <si>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</si>
  <si>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</si>
  <si>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</si>
  <si>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</si>
  <si>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</si>
  <si>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</si>
  <si>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</si>
  <si>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</si>
  <si>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</si>
  <si>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</si>
  <si>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</si>
  <si>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</si>
  <si>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</si>
  <si>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</si>
  <si>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</si>
  <si>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</si>
  <si>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</si>
  <si>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</si>
  <si>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</si>
  <si>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</si>
  <si>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</si>
  <si>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</si>
  <si>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</si>
  <si>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</si>
  <si>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</si>
  <si>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</si>
  <si>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</si>
  <si>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</si>
  <si>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</si>
  <si>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</si>
  <si>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</si>
  <si>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</si>
  <si>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</si>
  <si>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</si>
  <si>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</si>
  <si>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</si>
  <si>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</si>
  <si>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</si>
  <si>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</si>
  <si>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</si>
  <si>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</si>
  <si>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</si>
  <si>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</si>
  <si>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</si>
  <si>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</si>
  <si>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</si>
  <si>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</si>
  <si>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</si>
  <si>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</si>
  <si>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</si>
  <si>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</si>
  <si>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</si>
  <si>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</si>
  <si>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</si>
  <si>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</si>
  <si>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</si>
  <si>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</si>
  <si>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</si>
  <si>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</si>
  <si>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</si>
  <si>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</si>
  <si>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</si>
  <si>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</si>
  <si>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</si>
  <si>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</si>
  <si>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</si>
  <si>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</si>
  <si>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</si>
  <si>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</si>
  <si>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</si>
  <si>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</si>
  <si>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</si>
  <si>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</si>
  <si>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</si>
  <si>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</si>
  <si>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</si>
  <si>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</si>
  <si>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</si>
  <si>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</si>
  <si>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</si>
  <si>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</si>
  <si>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</si>
  <si>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</si>
  <si>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</si>
  <si>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</si>
  <si>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</si>
  <si>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</si>
  <si>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</si>
  <si>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</si>
  <si>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</si>
  <si>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</si>
  <si>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</si>
  <si>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</si>
  <si>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</si>
  <si>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</si>
  <si>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</si>
  <si>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</si>
  <si>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</si>
  <si>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</si>
  <si>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</si>
  <si>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</si>
  <si>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</si>
  <si>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</si>
  <si>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</si>
  <si>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</si>
  <si>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</si>
  <si>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</si>
  <si>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</si>
  <si>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</si>
  <si>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</si>
  <si>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</si>
  <si>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</si>
  <si>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</si>
  <si>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</si>
  <si>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</si>
  <si>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</si>
  <si>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</si>
  <si>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</si>
  <si>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</si>
  <si>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</si>
  <si>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</si>
  <si>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</si>
  <si>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</si>
  <si>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</si>
  <si>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</si>
  <si>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</si>
  <si>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</si>
  <si>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</si>
  <si>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</si>
  <si>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</si>
  <si>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</si>
  <si>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</si>
  <si>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</si>
  <si>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</si>
  <si>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</si>
  <si>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</si>
  <si>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</si>
  <si>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</si>
  <si>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</si>
  <si>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</si>
  <si>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</si>
  <si>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</si>
  <si>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</si>
  <si>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</si>
  <si>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</si>
  <si>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</si>
  <si>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</si>
  <si>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</si>
  <si>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</si>
  <si>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</si>
  <si>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</si>
  <si>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</si>
  <si>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</si>
  <si>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</si>
  <si>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</si>
  <si>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</si>
  <si>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</si>
  <si>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</si>
  <si>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</si>
  <si>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</si>
  <si>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</si>
  <si>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</si>
  <si>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</si>
  <si>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</si>
  <si>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</si>
  <si>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</si>
  <si>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</si>
  <si>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</si>
  <si>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</si>
  <si>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</si>
  <si>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</si>
  <si>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</si>
  <si>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</si>
  <si>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</si>
  <si>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</si>
  <si>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</si>
  <si>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</si>
  <si>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</si>
  <si>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</si>
  <si>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</si>
  <si>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</si>
  <si>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</si>
  <si>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</si>
  <si>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</si>
  <si>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</si>
  <si>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</si>
  <si>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</si>
  <si>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</si>
  <si>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</si>
  <si>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</si>
  <si>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</si>
  <si>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</si>
  <si>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</si>
  <si>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</si>
  <si>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</si>
  <si>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</si>
  <si>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</si>
  <si>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</si>
  <si>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</si>
  <si>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</si>
  <si>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</si>
  <si>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</si>
  <si>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</si>
  <si>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</si>
  <si>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</si>
  <si>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</si>
  <si>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</si>
  <si>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</si>
  <si>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</si>
  <si>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</si>
  <si>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</si>
  <si>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</si>
  <si>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</si>
  <si>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</si>
  <si>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</si>
  <si>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</si>
  <si>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</si>
  <si>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</si>
  <si>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</si>
  <si>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</si>
  <si>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</si>
  <si>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</si>
  <si>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</si>
  <si>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</si>
  <si>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</si>
  <si>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</si>
  <si>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</si>
  <si>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</si>
  <si>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</si>
  <si>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</si>
  <si>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</si>
  <si>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</si>
  <si>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</si>
  <si>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</si>
  <si>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</si>
  <si>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</si>
  <si>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</si>
  <si>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</si>
  <si>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</si>
  <si>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</si>
  <si>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</si>
  <si>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</si>
  <si>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</si>
  <si>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</si>
  <si>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</si>
  <si>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</si>
  <si>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</si>
  <si>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</si>
  <si>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</si>
  <si>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</si>
  <si>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</si>
  <si>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</si>
  <si>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</si>
  <si>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</si>
  <si>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</si>
  <si>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</si>
  <si>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</si>
  <si>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</si>
  <si>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</si>
  <si>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</si>
  <si>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</si>
  <si>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</si>
  <si>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</si>
  <si>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</si>
  <si>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</si>
  <si>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</si>
  <si>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</si>
  <si>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</si>
  <si>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</si>
  <si>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</si>
  <si>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</si>
  <si>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</si>
  <si>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</si>
  <si>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</si>
  <si>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</si>
  <si>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</si>
  <si>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</si>
  <si>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</si>
  <si>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</si>
  <si>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</si>
  <si>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</si>
  <si>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</si>
  <si>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</si>
  <si>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</si>
  <si>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</si>
  <si>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</si>
  <si>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</si>
  <si>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</si>
  <si>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</si>
  <si>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</si>
  <si>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</si>
  <si>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</si>
  <si>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</si>
  <si>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</si>
  <si>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</si>
  <si>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</si>
  <si>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</si>
  <si>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</si>
  <si>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</si>
  <si>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</si>
  <si>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</si>
  <si>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</si>
  <si>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</si>
  <si>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</si>
  <si>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</si>
  <si>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</si>
  <si>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</si>
  <si>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</si>
  <si>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</si>
  <si>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</si>
  <si>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</si>
  <si>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</si>
  <si>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</si>
  <si>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</si>
  <si>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</si>
  <si>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</si>
  <si>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</si>
  <si>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</si>
  <si>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</si>
  <si>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</si>
  <si>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</si>
  <si>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</si>
  <si>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</si>
  <si>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</si>
  <si>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</si>
  <si>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</si>
  <si>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</si>
  <si>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</si>
  <si>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</si>
  <si>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</si>
  <si>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</si>
  <si>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</si>
  <si>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</si>
  <si>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</si>
  <si>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</si>
  <si>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</si>
  <si>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</si>
  <si>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</si>
  <si>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</si>
  <si>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</si>
  <si>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</si>
  <si>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</si>
  <si>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</si>
  <si>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</si>
  <si>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</si>
  <si>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</si>
  <si>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</si>
  <si>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</si>
  <si>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</si>
  <si>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</si>
  <si>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</si>
  <si>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</si>
  <si>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</si>
  <si>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</si>
  <si>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</si>
  <si>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</si>
  <si>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</si>
  <si>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</si>
  <si>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</si>
  <si>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</si>
  <si>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</si>
  <si>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</si>
  <si>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</si>
  <si>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</si>
  <si>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</si>
  <si>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</si>
  <si>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</si>
  <si>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</si>
  <si>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</si>
  <si>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</si>
  <si>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</si>
  <si>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</si>
  <si>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</si>
  <si>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</si>
  <si>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</si>
  <si>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</si>
  <si>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</si>
  <si>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</si>
  <si>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</si>
  <si>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</si>
  <si>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</si>
  <si>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</si>
  <si>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</si>
  <si>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</si>
  <si>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</si>
  <si>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</si>
  <si>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</si>
  <si>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</si>
  <si>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</si>
  <si>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</si>
  <si>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</si>
  <si>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</si>
  <si>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</si>
  <si>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</si>
  <si>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</si>
  <si>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</si>
  <si>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</si>
  <si>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</si>
  <si>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</si>
  <si>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</si>
  <si>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</si>
  <si>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</si>
  <si>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</si>
  <si>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</si>
  <si>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</si>
  <si>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</si>
  <si>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</si>
  <si>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</si>
  <si>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</si>
  <si>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</si>
  <si>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</si>
  <si>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</si>
  <si>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</si>
  <si>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</si>
  <si>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</si>
  <si>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</si>
  <si>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</si>
  <si>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</si>
  <si>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</si>
  <si>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</si>
  <si>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</si>
  <si>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</si>
  <si>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</si>
  <si>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</si>
  <si>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</si>
  <si>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</si>
  <si>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</si>
  <si>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</si>
  <si>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</si>
  <si>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</si>
  <si>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</si>
  <si>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</si>
  <si>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</si>
  <si>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</si>
  <si>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</si>
  <si>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</si>
  <si>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</si>
  <si>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</si>
  <si>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</si>
  <si>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</si>
  <si>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</si>
  <si>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</si>
  <si>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</si>
  <si>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</si>
  <si>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</si>
  <si>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</si>
  <si>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</si>
  <si>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</si>
  <si>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</si>
  <si>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</si>
  <si>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</si>
  <si>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</si>
  <si>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</si>
  <si>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</si>
  <si>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</si>
  <si>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</si>
  <si>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</si>
  <si>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</si>
  <si>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</si>
  <si>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</si>
  <si>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</si>
  <si>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</si>
  <si>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</si>
  <si>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</si>
  <si>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</si>
  <si>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</si>
  <si>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</si>
  <si>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</si>
  <si>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</si>
  <si>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</si>
  <si>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</si>
  <si>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</si>
  <si>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</si>
  <si>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</si>
  <si>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</si>
  <si>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</si>
  <si>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</si>
  <si>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</si>
  <si>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</si>
  <si>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</si>
  <si>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</si>
  <si>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</si>
  <si>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</si>
  <si>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</si>
  <si>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</si>
  <si>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</si>
  <si>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</si>
  <si>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</si>
  <si>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</si>
  <si>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</si>
  <si>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</si>
  <si>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</si>
  <si>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</si>
  <si>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</si>
  <si>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</si>
  <si>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</si>
  <si>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</si>
  <si>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</si>
  <si>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</si>
  <si>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</si>
  <si>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</si>
  <si>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</si>
  <si>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</si>
  <si>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</si>
  <si>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</si>
  <si>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</si>
  <si>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</si>
  <si>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</si>
  <si>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</si>
  <si>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</si>
  <si>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</si>
  <si>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</si>
  <si>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</si>
  <si>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</si>
  <si>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</si>
  <si>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</si>
  <si>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</si>
  <si>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</si>
  <si>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</si>
  <si>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</si>
  <si>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</si>
  <si>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</si>
  <si>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</si>
  <si>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</si>
  <si>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</si>
  <si>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</si>
  <si>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</si>
  <si>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</si>
  <si>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</si>
  <si>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</si>
  <si>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</si>
  <si>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</si>
  <si>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</si>
  <si>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</si>
  <si>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</si>
  <si>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</si>
  <si>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</si>
  <si>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</si>
  <si>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</si>
  <si>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</si>
  <si>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</si>
  <si>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</si>
  <si>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</si>
  <si>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</si>
  <si>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</si>
  <si>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</si>
  <si>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</si>
  <si>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</si>
  <si>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</si>
  <si>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</si>
  <si>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</si>
  <si>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</si>
  <si>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</si>
  <si>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</si>
  <si>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</si>
  <si>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</si>
  <si>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</si>
  <si>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</si>
  <si>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</si>
  <si>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</si>
  <si>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</si>
  <si>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</si>
  <si>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</si>
  <si>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</si>
  <si>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</si>
  <si>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</si>
  <si>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</si>
  <si>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</si>
  <si>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</si>
  <si>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</si>
  <si>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</si>
  <si>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</si>
  <si>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</si>
  <si>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</si>
  <si>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</si>
  <si>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</si>
  <si>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</si>
  <si>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</si>
  <si>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</si>
  <si>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</si>
  <si>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</si>
  <si>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</si>
  <si>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</si>
  <si>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</si>
  <si>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</si>
  <si>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</si>
  <si>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</si>
  <si>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</si>
  <si>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</si>
  <si>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</si>
  <si>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</si>
  <si>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</si>
  <si>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</si>
  <si>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</si>
  <si>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</si>
  <si>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</si>
  <si>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</si>
  <si>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</si>
  <si>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</si>
  <si>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</si>
  <si>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</si>
  <si>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</si>
  <si>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</si>
  <si>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</si>
  <si>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</si>
  <si>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</si>
  <si>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</si>
  <si>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</si>
  <si>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</si>
  <si>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</si>
  <si>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</si>
  <si>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</si>
  <si>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</si>
  <si>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</si>
  <si>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</si>
  <si>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</si>
  <si>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</si>
  <si>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</si>
  <si>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</si>
  <si>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</si>
  <si>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</si>
  <si>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</si>
  <si>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</si>
  <si>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</si>
  <si>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</si>
  <si>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</si>
  <si>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</si>
  <si>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</si>
  <si>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</si>
  <si>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</si>
  <si>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</si>
  <si>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</si>
  <si>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</si>
  <si>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</si>
  <si>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</si>
  <si>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</si>
  <si>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</si>
  <si>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</si>
  <si>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</si>
  <si>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</si>
  <si>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</si>
  <si>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</si>
  <si>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</si>
  <si>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</si>
  <si>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</si>
  <si>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</si>
  <si>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</si>
  <si>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</si>
  <si>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</si>
  <si>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</si>
  <si>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</si>
  <si>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</si>
  <si>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</si>
  <si>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</si>
  <si>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</si>
  <si>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</si>
  <si>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</si>
  <si>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</si>
  <si>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</si>
  <si>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</si>
  <si>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</si>
  <si>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</si>
  <si>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</si>
  <si>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</si>
  <si>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</si>
  <si>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</si>
  <si>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</si>
  <si>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</si>
  <si>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</si>
  <si>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</si>
  <si>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</si>
  <si>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</si>
  <si>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</si>
  <si>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</si>
  <si>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</si>
  <si>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</si>
  <si>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</si>
  <si>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</si>
  <si>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</si>
  <si>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</si>
  <si>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</si>
  <si>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</si>
  <si>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</si>
  <si>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</si>
  <si>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</si>
  <si>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</si>
  <si>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</si>
  <si>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</si>
  <si>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</si>
  <si>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</si>
  <si>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</si>
  <si>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</si>
  <si>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</si>
  <si>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</si>
  <si>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</si>
  <si>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</si>
  <si>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</si>
  <si>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</si>
  <si>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</si>
  <si>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</si>
  <si>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</si>
  <si>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</si>
  <si>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</si>
  <si>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</si>
  <si>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</si>
  <si>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</si>
  <si>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</si>
  <si>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</si>
  <si>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</si>
  <si>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</si>
  <si>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</si>
  <si>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</si>
  <si>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</si>
  <si>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</si>
  <si>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</si>
  <si>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</si>
  <si>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</si>
  <si>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</si>
  <si>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</si>
  <si>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</si>
  <si>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</si>
  <si>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</si>
  <si>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</si>
  <si>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</si>
  <si>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</si>
  <si>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</si>
  <si>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</si>
  <si>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</si>
  <si>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</si>
  <si>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</si>
  <si>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</si>
  <si>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</si>
  <si>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</si>
  <si>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</si>
  <si>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</si>
  <si>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</si>
  <si>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</si>
  <si>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</si>
  <si>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</si>
  <si>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</si>
  <si>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</si>
  <si>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</si>
  <si>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</si>
  <si>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</si>
  <si>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</si>
  <si>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</si>
  <si>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</si>
  <si>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</si>
  <si>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</si>
  <si>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</si>
  <si>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</si>
  <si>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</si>
  <si>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</si>
  <si>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</si>
  <si>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</si>
  <si>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</si>
  <si>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</si>
  <si>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</si>
  <si>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</si>
  <si>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</si>
  <si>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</si>
  <si>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</si>
  <si>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</si>
  <si>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</si>
  <si>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</si>
  <si>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</si>
  <si>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</si>
  <si>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</si>
  <si>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</si>
  <si>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</si>
  <si>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</si>
  <si>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</si>
  <si>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</si>
  <si>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</si>
  <si>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</si>
  <si>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</si>
  <si>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</si>
  <si>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</si>
  <si>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</si>
  <si>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</si>
  <si>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</si>
  <si>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</si>
  <si>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</si>
  <si>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</si>
  <si>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</si>
  <si>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</si>
  <si>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</si>
  <si>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</si>
  <si>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</si>
  <si>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</si>
  <si>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</si>
  <si>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</si>
  <si>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</si>
  <si>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</si>
  <si>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</si>
  <si>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</si>
  <si>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</si>
  <si>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</si>
  <si>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</si>
  <si>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</si>
  <si>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</si>
  <si>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</si>
  <si>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</si>
  <si>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</si>
  <si>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</si>
  <si>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</si>
  <si>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</si>
  <si>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</si>
  <si>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</si>
  <si>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</si>
  <si>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</si>
  <si>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</si>
  <si>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</si>
  <si>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</si>
  <si>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</si>
  <si>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</si>
  <si>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</si>
  <si>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</si>
  <si>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</si>
  <si>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</si>
  <si>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</si>
  <si>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</si>
  <si>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</si>
  <si>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</si>
  <si>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</si>
  <si>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</si>
  <si>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</si>
  <si>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</si>
  <si>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</si>
  <si>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</si>
  <si>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</si>
  <si>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</si>
  <si>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</si>
  <si>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</si>
  <si>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</si>
  <si>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</si>
  <si>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</si>
  <si>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</si>
  <si>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</si>
  <si>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</si>
  <si>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</si>
  <si>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</si>
  <si>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</si>
  <si>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</si>
  <si>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</si>
  <si>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</si>
  <si>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</si>
  <si>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</si>
  <si>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</si>
  <si>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</si>
  <si>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</si>
  <si>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</si>
  <si>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</si>
  <si>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</si>
  <si>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</si>
  <si>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</si>
  <si>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</si>
  <si>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</si>
  <si>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</si>
  <si>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</si>
  <si>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</si>
  <si>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</si>
  <si>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</si>
  <si>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</si>
  <si>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</si>
  <si>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</si>
  <si>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</si>
  <si>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</si>
  <si>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</si>
  <si>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</si>
  <si>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</si>
  <si>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</si>
  <si>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</si>
  <si>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</si>
  <si>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</si>
  <si>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</si>
  <si>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</si>
  <si>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</si>
  <si>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</si>
  <si>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</si>
  <si>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</si>
  <si>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</si>
  <si>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</si>
  <si>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</si>
  <si>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</si>
  <si>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</si>
  <si>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</si>
  <si>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</si>
  <si>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</si>
  <si>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</si>
  <si>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</si>
  <si>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</si>
  <si>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</si>
  <si>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</si>
  <si>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</si>
  <si>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</si>
  <si>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</si>
  <si>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</si>
  <si>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</si>
  <si>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</si>
  <si>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</si>
  <si>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</si>
  <si>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</si>
  <si>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</si>
  <si>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</si>
  <si>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</si>
  <si>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</si>
  <si>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</si>
  <si>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</si>
  <si>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</si>
  <si>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</si>
  <si>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</si>
  <si>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</si>
  <si>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</si>
  <si>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</si>
  <si>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</si>
  <si>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</si>
  <si>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</si>
  <si>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</si>
  <si>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</si>
  <si>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</si>
  <si>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</si>
  <si>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</si>
  <si>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</si>
  <si>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</si>
  <si>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</si>
  <si>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</si>
  <si>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</si>
  <si>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</si>
  <si>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</si>
  <si>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</si>
  <si>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</si>
  <si>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</si>
  <si>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</si>
  <si>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</si>
  <si>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</si>
  <si>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</si>
  <si>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</si>
  <si>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</si>
  <si>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</si>
  <si>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</si>
  <si>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</si>
  <si>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</si>
  <si>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</si>
  <si>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</si>
  <si>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</si>
  <si>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</si>
  <si>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</si>
  <si>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</si>
  <si>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</si>
  <si>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</si>
  <si>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</si>
  <si>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</si>
  <si>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</si>
  <si>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</si>
  <si>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</si>
  <si>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</si>
  <si>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</si>
  <si>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</si>
  <si>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</si>
  <si>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</si>
  <si>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</si>
  <si>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</si>
  <si>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</si>
  <si>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</si>
  <si>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</si>
  <si>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</si>
  <si>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</si>
  <si>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</si>
  <si>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</si>
  <si>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</si>
  <si>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</si>
  <si>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</si>
  <si>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</si>
  <si>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</si>
  <si>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</si>
  <si>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</si>
  <si>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</si>
  <si>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</si>
  <si>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</si>
  <si>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</si>
  <si>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</si>
  <si>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</si>
  <si>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</si>
  <si>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</si>
  <si>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</si>
  <si>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</si>
  <si>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</si>
  <si>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</si>
  <si>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</si>
  <si>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</si>
  <si>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</si>
  <si>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</si>
  <si>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</si>
  <si>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</si>
  <si>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</si>
  <si>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</si>
  <si>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</si>
  <si>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</si>
  <si>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</si>
  <si>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</si>
  <si>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</si>
  <si>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</si>
  <si>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</si>
  <si>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</si>
  <si>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</si>
  <si>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</si>
  <si>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</si>
  <si>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</si>
  <si>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</si>
  <si>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</si>
  <si>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</si>
  <si>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</si>
  <si>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</si>
  <si>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</si>
  <si>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</si>
  <si>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</si>
  <si>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</si>
  <si>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</si>
  <si>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</si>
  <si>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</si>
  <si>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</si>
  <si>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</si>
  <si>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</si>
  <si>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</si>
  <si>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</si>
  <si>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</si>
  <si>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</si>
  <si>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</si>
  <si>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</si>
  <si>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</si>
  <si>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</si>
  <si>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</si>
  <si>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</si>
  <si>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</si>
  <si>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</si>
  <si>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</si>
  <si>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</si>
  <si>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</si>
  <si>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</si>
  <si>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</si>
  <si>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</si>
  <si>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</si>
  <si>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</si>
  <si>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</si>
  <si>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</si>
  <si>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</si>
  <si>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</si>
  <si>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</si>
  <si>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</si>
  <si>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</si>
  <si>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</si>
  <si>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</si>
  <si>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</si>
  <si>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</si>
  <si>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</si>
  <si>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</si>
  <si>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</si>
  <si>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</si>
  <si>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</si>
  <si>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</si>
  <si>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</si>
  <si>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</si>
  <si>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</si>
  <si>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</si>
  <si>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</si>
  <si>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</si>
  <si>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</si>
  <si>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</si>
  <si>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</si>
  <si>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</si>
  <si>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</si>
  <si>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</si>
  <si>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</si>
  <si>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</si>
  <si>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</si>
  <si>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</si>
  <si>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</si>
  <si>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</si>
  <si>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</si>
  <si>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</si>
  <si>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</si>
  <si>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</si>
  <si>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</si>
  <si>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</si>
  <si>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</si>
  <si>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</si>
  <si>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</si>
  <si>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</si>
  <si>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</si>
  <si>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</si>
  <si>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</si>
  <si>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</si>
  <si>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</si>
  <si>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</si>
  <si>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</si>
  <si>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</si>
  <si>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</si>
  <si>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</si>
  <si>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</si>
  <si>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</si>
  <si>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</si>
  <si>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</si>
  <si>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</si>
  <si>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</si>
  <si>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</si>
  <si>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</si>
  <si>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</si>
  <si>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</si>
  <si>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</si>
  <si>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</si>
  <si>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</si>
  <si>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</si>
  <si>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</si>
  <si>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</si>
  <si>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</si>
  <si>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</si>
  <si>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</si>
  <si>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</si>
  <si>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</si>
  <si>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</si>
  <si>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</si>
  <si>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</si>
  <si>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</si>
  <si>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</si>
  <si>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</si>
  <si>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</si>
  <si>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</si>
  <si>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</si>
  <si>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</si>
  <si>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</si>
  <si>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</si>
  <si>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</si>
  <si>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</si>
  <si>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</si>
  <si>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</si>
  <si>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</si>
  <si>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</si>
  <si>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</si>
  <si>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</si>
  <si>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</si>
  <si>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</si>
  <si>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</si>
  <si>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</si>
  <si>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</si>
  <si>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</si>
  <si>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</si>
  <si>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</si>
  <si>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</si>
  <si>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</si>
  <si>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</si>
  <si>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</si>
  <si>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</si>
  <si>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</si>
  <si>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</si>
  <si>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</si>
  <si>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</si>
  <si>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</si>
  <si>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</si>
  <si>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</si>
  <si>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</si>
  <si>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</si>
  <si>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</si>
  <si>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</si>
  <si>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</si>
  <si>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</si>
  <si>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</si>
  <si>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</si>
  <si>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</si>
  <si>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</si>
  <si>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</si>
  <si>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</si>
  <si>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</si>
  <si>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</si>
  <si>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</si>
  <si>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</si>
  <si>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</si>
  <si>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</si>
  <si>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</si>
  <si>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</si>
  <si>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</si>
  <si>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</si>
  <si>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</si>
  <si>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</si>
  <si>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</si>
  <si>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</si>
  <si>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</si>
  <si>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</si>
  <si>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</si>
  <si>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</si>
  <si>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</si>
  <si>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</si>
  <si>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</si>
  <si>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</si>
  <si>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</si>
  <si>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</si>
  <si>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</si>
  <si>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</si>
  <si>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</si>
  <si>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</si>
  <si>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</si>
  <si>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</si>
  <si>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</si>
  <si>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</si>
  <si>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</si>
  <si>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</si>
  <si>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</si>
  <si>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</si>
  <si>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</si>
  <si>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</si>
  <si>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</si>
  <si>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</si>
  <si>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</si>
  <si>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</si>
  <si>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</si>
  <si>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</si>
  <si>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</si>
  <si>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</si>
  <si>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</si>
  <si>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</si>
  <si>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</si>
  <si>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</si>
  <si>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</si>
  <si>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</si>
  <si>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</si>
  <si>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</si>
  <si>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</si>
  <si>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</si>
  <si>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</si>
  <si>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</si>
  <si>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</si>
  <si>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</si>
  <si>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</si>
  <si>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</si>
  <si>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</si>
  <si>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</si>
  <si>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</si>
  <si>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</si>
  <si>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</si>
  <si>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</si>
  <si>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</si>
  <si>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</si>
  <si>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</si>
  <si>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</si>
  <si>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</si>
  <si>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</si>
  <si>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</si>
  <si>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</si>
  <si>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</si>
  <si>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</si>
  <si>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</si>
  <si>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</si>
  <si>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</si>
  <si>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</si>
  <si>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</si>
  <si>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</si>
  <si>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</si>
  <si>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</si>
  <si>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</si>
  <si>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</si>
  <si>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</si>
  <si>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</si>
  <si>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</si>
  <si>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</si>
  <si>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</si>
  <si>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</si>
  <si>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</si>
  <si>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</si>
  <si>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</si>
  <si>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</si>
  <si>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</si>
  <si>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</si>
  <si>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</si>
  <si>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</si>
  <si>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</si>
  <si>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</si>
  <si>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</si>
  <si>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</si>
  <si>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</si>
  <si>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</si>
  <si>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</si>
  <si>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</si>
  <si>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</si>
  <si>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</si>
  <si>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</si>
  <si>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</si>
  <si>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</si>
  <si>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</si>
  <si>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2021-66-10001568</t>
  </si>
  <si>
    <t>DOSQUEBRADAS PI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</si>
  <si>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</si>
  <si>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66-26-2015-074</t>
  </si>
  <si>
    <t>66-26-2016-085</t>
  </si>
  <si>
    <t>66-26-2016-299</t>
  </si>
  <si>
    <t>66-26-2018-083</t>
  </si>
  <si>
    <t>66-26-2016-263</t>
  </si>
  <si>
    <t>66-26-2018-106</t>
  </si>
  <si>
    <t>66-26-2018-207</t>
  </si>
  <si>
    <t>66-26-2020-117</t>
  </si>
  <si>
    <t>66-26-2012-206</t>
  </si>
  <si>
    <t>66-26-2014-262</t>
  </si>
  <si>
    <t>66-26-2016-125</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</si>
  <si>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</si>
  <si>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</si>
  <si>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</si>
  <si>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</si>
  <si>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“ATENDER A LA PRIMERA INFANCIA EN EL MARCO DE LA ESTRATEGIA “DE CERO A SIEMPRE”, ESPECIFICAMENTE A LOS NIÑOS Y NIÑAS MENORES DE 5 AÑOS EN SITUACION DE VULNERABILIDAD DE CONFORMIDAD CON LAS DIRECTRICES, LINEAMIENTOSY PARAMETRO ESTABLECIDOS POR EL ICBF, EN LAS SIGUIENTES FORMAS DE ATENCION: HOGARES COMUNITARIOS DE BIENESTAR TRADICIONALES"</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</si>
  <si>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 INTEGRALES.</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</si>
  <si>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</si>
  <si>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</si>
  <si>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</si>
  <si>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</si>
  <si>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</si>
  <si>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63000872020</t>
  </si>
  <si>
    <t>191-2020</t>
  </si>
  <si>
    <t>197-2020</t>
  </si>
  <si>
    <t>195-2020</t>
  </si>
  <si>
    <t>196-2020</t>
  </si>
  <si>
    <t>66-26-2020-108</t>
  </si>
  <si>
    <t>66-26-2020-109</t>
  </si>
  <si>
    <t>66-26-2020-106</t>
  </si>
  <si>
    <t>66001-1722020</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</si>
  <si>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</si>
  <si>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</si>
  <si>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</si>
  <si>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</si>
  <si>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</si>
  <si>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</si>
  <si>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</si>
  <si>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</si>
  <si>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</si>
  <si>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</si>
  <si>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</si>
  <si>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66-26-2019-075</t>
  </si>
  <si>
    <t>18/01/2019</t>
  </si>
  <si>
    <t>23/12/2019</t>
  </si>
  <si>
    <t>66-26-2019-084</t>
  </si>
  <si>
    <t>16/01/2019</t>
  </si>
  <si>
    <t>66-26-2017-328</t>
  </si>
  <si>
    <t>16/12/2017</t>
  </si>
  <si>
    <t>31/07/2018</t>
  </si>
  <si>
    <t>66-26-2017329</t>
  </si>
  <si>
    <t>66-26-2016-314</t>
  </si>
  <si>
    <t>16/12/2016</t>
  </si>
  <si>
    <t>15/12/2017</t>
  </si>
  <si>
    <t>66-26-2016-308</t>
  </si>
  <si>
    <t>66-26-2015-081</t>
  </si>
  <si>
    <t>30/01/2015</t>
  </si>
  <si>
    <t>31/12/2015</t>
  </si>
  <si>
    <t>66-26-2014-233</t>
  </si>
  <si>
    <t>11/12/2014</t>
  </si>
  <si>
    <t>66-26-2014-265</t>
  </si>
  <si>
    <t>15/12/2014</t>
  </si>
  <si>
    <t>66-26-2016-097</t>
  </si>
  <si>
    <t>25/01/2016</t>
  </si>
  <si>
    <t>31/10/2016</t>
  </si>
  <si>
    <t>66-26-2013-134</t>
  </si>
  <si>
    <t>16/08/2013</t>
  </si>
  <si>
    <t>66-26-2013-087</t>
  </si>
  <si>
    <t>30/01/2013</t>
  </si>
  <si>
    <t>31/12/2013</t>
  </si>
  <si>
    <t>66-26-2012-036</t>
  </si>
  <si>
    <t>6/02/2012</t>
  </si>
  <si>
    <t>31/12/2012</t>
  </si>
  <si>
    <t>66-26-2012-207</t>
  </si>
  <si>
    <t>10/12/2012</t>
  </si>
  <si>
    <t>66-26-2012-180</t>
  </si>
  <si>
    <t>10/10/2012</t>
  </si>
  <si>
    <t>30/12/2012</t>
  </si>
  <si>
    <t>66-26-2012-060</t>
  </si>
  <si>
    <t>24/01/2012</t>
  </si>
  <si>
    <t>66-26-2012-241</t>
  </si>
  <si>
    <t>27/12/2012</t>
  </si>
  <si>
    <t>31/12/2014</t>
  </si>
  <si>
    <t>66-26-2012-208</t>
  </si>
  <si>
    <t>18/12/2012</t>
  </si>
  <si>
    <t>66-26-2011-023</t>
  </si>
  <si>
    <t>25/01/2011</t>
  </si>
  <si>
    <t>21/12/2011</t>
  </si>
  <si>
    <t>66-26-2010-151</t>
  </si>
  <si>
    <t>1/09/2010</t>
  </si>
  <si>
    <t>31/12/2010</t>
  </si>
  <si>
    <t>66-26-2010-085</t>
  </si>
  <si>
    <t>26/01/2010</t>
  </si>
  <si>
    <t>31/08/2010</t>
  </si>
  <si>
    <t>06-26-2009-050</t>
  </si>
  <si>
    <t>21/01/2009</t>
  </si>
  <si>
    <t>31/12/2009</t>
  </si>
  <si>
    <t>66-26-2008-130</t>
  </si>
  <si>
    <t>PRESTAR EL SERVICIO DE CENTROS DE DESARROLLO INFANTIL CDI DE CONFORMIDAD CON EL MANUAL OPERATIVO  DE LA MODALIDAD INSTITUCIONAL Y A LAS DIRECTRICES ESTABLECIDAS POR EL ICBF EN ARMONIA CON LA POLITICA DE ESTADO PARA EL DESARROLLO INTEGRAL DE LA PRIMERA INFANCIA DE CERO A SIEMPRE</t>
  </si>
  <si>
    <t xml:space="preserve">RISARALDA </t>
  </si>
  <si>
    <t>PRESTAR EL SERVICIO DE CENTROS DE DESARROLLO INFANTILEN MEDIO FAMILIAR DE CONFORMIDAD CON EL MANUAL OPERATIVO  DE LA MODALIDAD INSTITUCIONAL Y A LAS DIRECTRICES ESTABLECIDAS POR EL ICBF EN ARMONIA CON LA POLITICA DE ESTADO PARA EL DESARROLLO INTEGRAL DE LA PRIMERA INFANCIA DE CERO A SIEMPRE</t>
  </si>
  <si>
    <t>PRESTAR LOS SERVICIOS DE EDUCACION INICIAL EN ELMARCO DE LA ATENCION INTEGRAL A MUJERES GESTANTES  NIÑOS Y NIÑAS MENORES DE CINCO AÑOS O HASTA SU INGRESO AL GRADO DE TRANSICION DE CONFORMIDAD CON LOS MANUALES OPERATIVOS  DE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</si>
  <si>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</si>
  <si>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 xml:space="preserve">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desarrollointegral de la primera infancia "De Cero a Siempre", en el Servicio de Centros de Desarrollo Infantil. </t>
  </si>
  <si>
    <t xml:space="preserve">Prestar el servicio de atención, educación inicial y cuidado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desarrollointegral de la primera infancia "De Cero a Siempre", en el Servicio de Desarrollo Infantil en Medio Familiar.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</si>
  <si>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y en Modalidad FAMI.</t>
  </si>
  <si>
    <t>Atender a niños y niñas menores de 5 años, o hasta su ingreso al grado de transición, y a mujeres gestantes y madres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</si>
  <si>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de niños y miñas menores de 5 años, o hasta su ingreso al grado de transición, y a mujeres gestantes y madres en periodo de lactancia para promover el desarrollo integral de la primera infancia con calidad, en el marco de la estrategia de atención integral "De Cero a Siempre", en la modalidad DESARROLLO INFANTIL EN MODALIDAD FAMILIAR, en el Municipio de Dosquebradas para un total de 1.800 cupos.</t>
  </si>
  <si>
    <t>Atender integralmente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</si>
  <si>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Brindar atención a  la primera infancia, niños y niñas menores de 5 años,  de familias con vulnerabilidad através de los Hogares Comunitarios de Bienestar en las siguientes formas de atención: Familiares, Tradicionales, Empresariales y en la Modalidad FAMI, de conformidad con los lineamientos, estándares y directrices que el ICBF expida para las mismas.</t>
  </si>
  <si>
    <t xml:space="preserve">Brindar atención integral a la primera infancia en los Centros de Desarrollo infantil temprano, en los cuales se dará la atención integral en todos sus componentes y en sus actividades complemnetarias en el marco de la estrategia "De Cero a Siempre" en el Municipio de DOSQUEBRADAS. </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</si>
  <si>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</si>
  <si>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Brindar atención integral a la primera infancia en el marco de la estrategia "De Cero a Siempre", en el Departamento de Risaralda - Centro Zonal DOSQUEBRADAS (Modlidad Familiar).</t>
  </si>
  <si>
    <t>Brindar atención a  la primera infancia, niños y niñas menores de 5 años,  de familias con vulnerabilidad económica ,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niños y niñas menores de dos años que se encuentran en vulnerabilidad.</t>
  </si>
  <si>
    <t xml:space="preserve">Anuar esfuerzos y coordinar acciones para atender a la primera infancia en el marco de la estrategia "De Cero a Siempre", especificamente para fortalecer el programa de atención a niños (as) hasta de 3 años de edad, hijos (as) de internas que permanecen con sus madres en el Establacimiento de Reclusión de mujeres de la BADEA, y a mujeres gestantes y madres lactantes internas,de conformidad con las directrices, lineamientos y parámetros establecidos por el ICBF, así como regular las relaciones entre las partes derivadas de la entrega de aportes del ICBF y del INPEC al OPERADOR, para que éste asuma con su personal y bajo su exclusiva responsabilidad dicha atención. </t>
  </si>
  <si>
    <t>Brindar atención a  la primera infancia, niños y niñas menores de 5 años,  de familias con vulnerabilidad económica , social, cultural, nutricional y psicoafectiva a través de los Hogares Comunitarios de Bienestar  Modalidades: 0-5 años, en las siguientes formas de atención: familiares y grupales, prioritariamente en situación de desplazamiento; y en la Modalidad FAMI, apoyar a las familias en desarrollo con mujeres gestantes, madres lactantes, niños y niñas menores de dos años que se encuentran en vulnerabilidad.</t>
  </si>
  <si>
    <t>Brindar atención a  la primera infancia, niños y niñas menores de 5 años,  de familias con vulnerabilidad económica , social, cultural, nutricional y psicoafectiva a través de los Hogares Comunitarios de Bienestar del Centro Zonal Dosquebradas, Modalidades: 0-5 años, en las siguientes formas de atención: familiares y grupales, prioritariamente en situación de desplazamiento; y en la Modalidad FAMI, apoyar a las familias en desarrollo con mujeres gestantes, madres lactantes, niños y niñas menores de dos años que se encuentran en vulnerabilidad psicoafectiva, nutricional económica y social, prioritariamente en situación de desplazamiento.</t>
  </si>
  <si>
    <t>Apoyra a las mujeres gestantes, lactantes, y niños menores de dos años que se encuentren en vuletabilidad econcomica,cultural,social y nutricional prioritaria mente en condiciones de desplazamiento</t>
  </si>
  <si>
    <t>Propociar el desarrollo psicosocial moral y fisico de los niños y niñas menores de 7 años de familais con vulnerabilidad ecocnomica-social-cultural y nutricional  mediante el desarrollo d acciones a traves d los hogares comunitarios</t>
  </si>
  <si>
    <t>66-26-2001-296</t>
  </si>
  <si>
    <t xml:space="preserve">IRMA LUCIA GARZON RIVERA </t>
  </si>
  <si>
    <t>Cra 26 # 49 - 74</t>
  </si>
  <si>
    <t>8863811</t>
  </si>
  <si>
    <t>cooasobien@cooasobien.org</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</si>
  <si>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</si>
  <si>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</si>
  <si>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</si>
  <si>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</si>
  <si>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</si>
  <si>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</si>
  <si>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</si>
  <si>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</si>
  <si>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</si>
  <si>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</si>
  <si>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</si>
  <si>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</si>
  <si>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</si>
  <si>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</si>
  <si>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</si>
  <si>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</si>
  <si>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</si>
  <si>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</si>
  <si>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</si>
  <si>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</si>
  <si>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</si>
  <si>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17-0384-2017</t>
  </si>
  <si>
    <t>31/10/2018</t>
  </si>
  <si>
    <t>PRESTAR LOS  SERVICIOS DE EDUCACION INICIAL EN EL MARCO DE LA ATENCION A LA PRIMERA INFANCIA  A NIÑOS Y NIÑAS  MENORES DE CINCO AÑOS  O HASTA SU INGRESO AL GRADO DE TRANSICION  DE CONFORMIDAD CON LOS MANUALES OPERATIVOS DE LA MODALIDADAD Y LAS DIRECTRICES ESTABLECIDAS POR EL ICBF  EN ARMONIA CON LA POLITICA DEL ESTADO  PARA EL DESARROLLO INTEGRAL DE LA PRIMERA INFANCIA  DE CERO A SIEMPRE EN LOS CENTROS DE DESARROLLO INFANTIL</t>
  </si>
  <si>
    <t>17-0416-2016</t>
  </si>
  <si>
    <t>01/11/2016</t>
  </si>
  <si>
    <t>ATENER A LA PRIMERA INFANCIA EN EL MARCO DE LA ESTRATEGIA DE CERO A SIEMPRE ESPECIFICAMENTE A LOS NIÑOS Y NIÑAS MENORES DE CINCO AÑOS FAMILIAS EN SITUACION DE VULNERABILIDAD DE CONFORMIDAD CON LAS DIRECTRICES ,LINEAMIENTOS Y PARAMTROS ESTABLECIDOS POR EL ICBF EN LAS SIGUIENTES FORMAS DE ATENCION HOGARES COMUNITARIOS DE BIENESTAR ,TRADICIONALES, FAMILIARES ,FAMI Y HOGARES COMUNITARIOS INTEGRALES</t>
  </si>
  <si>
    <t>17-0134-2016</t>
  </si>
  <si>
    <t>26/01/2016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</si>
</sst>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3" fontId="0" fillId="3" borderId="0" xfId="0" applyNumberForma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50" zoomScaleNormal="50" zoomScaleSheetLayoutView="40" zoomScalePageLayoutView="40" workbookViewId="0">
      <selection activeCell="H46" sqref="H4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44194.522458796295</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4">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4">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396</v>
      </c>
      <c r="I15" s="32" t="s">
        <v>2629</v>
      </c>
      <c r="J15" s="110" t="s">
        <v>2637</v>
      </c>
      <c r="L15" s="266" t="s">
        <v>8</v>
      </c>
      <c r="M15" s="266"/>
      <c r="N15" s="183">
        <v>0.47</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816006359</v>
      </c>
      <c r="C20" s="5"/>
      <c r="D20" s="74"/>
      <c r="E20" s="160" t="s">
        <v>2669</v>
      </c>
      <c r="F20" s="162" t="s">
        <v>2682</v>
      </c>
      <c r="G20" s="5"/>
      <c r="H20" s="272"/>
      <c r="I20" s="149" t="s">
        <v>396</v>
      </c>
      <c r="J20" s="150" t="s">
        <v>877</v>
      </c>
      <c r="K20" s="151">
        <v>3887534776</v>
      </c>
      <c r="L20" s="152"/>
      <c r="M20" s="152">
        <v>44561</v>
      </c>
      <c r="N20" s="135">
        <f>+(M20-L20)/30</f>
        <v>1485.3666666666666</v>
      </c>
      <c r="O20" s="138"/>
      <c r="U20" s="134"/>
      <c r="V20" s="107">
        <f ca="1">NOW()</f>
        <v>44194.522458796295</v>
      </c>
      <c r="W20" s="107">
        <f ca="1">NOW()</f>
        <v>44194.522458796295</v>
      </c>
    </row>
    <row r="21" spans="1:23" ht="30" customHeight="1" outlineLevel="1" x14ac:dyDescent="0.35">
      <c r="A21" s="9"/>
      <c r="B21" s="72"/>
      <c r="C21" s="5"/>
      <c r="D21" s="5"/>
      <c r="E21" s="5"/>
      <c r="F21" s="5"/>
      <c r="G21" s="5"/>
      <c r="H21" s="71"/>
      <c r="I21" s="149" t="s">
        <v>396</v>
      </c>
      <c r="J21" s="150" t="s">
        <v>877</v>
      </c>
      <c r="K21" s="151"/>
      <c r="L21" s="152"/>
      <c r="M21" s="152"/>
      <c r="N21" s="135">
        <f t="shared" ref="N21:N35" si="0">+(M21-L21)/30</f>
        <v>0</v>
      </c>
      <c r="O21" s="139"/>
    </row>
    <row r="22" spans="1:23" ht="30" customHeight="1" outlineLevel="1" x14ac:dyDescent="0.35">
      <c r="A22" s="9"/>
      <c r="B22" s="72"/>
      <c r="C22" s="5"/>
      <c r="D22" s="5"/>
      <c r="E22" s="5"/>
      <c r="F22" s="5"/>
      <c r="G22" s="5"/>
      <c r="H22" s="71"/>
      <c r="I22" s="149"/>
      <c r="J22" s="150"/>
      <c r="K22" s="151"/>
      <c r="L22" s="152"/>
      <c r="M22" s="152"/>
      <c r="N22" s="136">
        <f t="shared" ref="N22:N33" si="1">+(M22-L22)/30</f>
        <v>0</v>
      </c>
      <c r="O22" s="139"/>
    </row>
    <row r="23" spans="1:23" ht="30" customHeight="1" outlineLevel="1" x14ac:dyDescent="0.3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35">
      <c r="A24" s="9"/>
      <c r="B24" s="103"/>
      <c r="C24" s="21"/>
      <c r="D24" s="21"/>
      <c r="E24" s="21"/>
      <c r="F24" s="5"/>
      <c r="G24" s="5"/>
      <c r="H24" s="71"/>
      <c r="I24" s="149"/>
      <c r="J24" s="150"/>
      <c r="K24" s="151"/>
      <c r="L24" s="152"/>
      <c r="M24" s="152"/>
      <c r="N24" s="136">
        <f t="shared" si="1"/>
        <v>0</v>
      </c>
      <c r="O24" s="139"/>
    </row>
    <row r="25" spans="1:23" ht="30" customHeight="1" outlineLevel="1" x14ac:dyDescent="0.35">
      <c r="A25" s="9"/>
      <c r="B25" s="103"/>
      <c r="C25" s="21"/>
      <c r="D25" s="21"/>
      <c r="E25" s="21"/>
      <c r="F25" s="5"/>
      <c r="G25" s="5"/>
      <c r="H25" s="71"/>
      <c r="I25" s="149"/>
      <c r="J25" s="150"/>
      <c r="K25" s="151"/>
      <c r="L25" s="152"/>
      <c r="M25" s="152"/>
      <c r="N25" s="136">
        <f t="shared" si="1"/>
        <v>0</v>
      </c>
      <c r="O25" s="139"/>
    </row>
    <row r="26" spans="1:23" ht="30" customHeight="1" outlineLevel="1" x14ac:dyDescent="0.35">
      <c r="A26" s="9"/>
      <c r="B26" s="103"/>
      <c r="C26" s="21"/>
      <c r="D26" s="21"/>
      <c r="E26" s="21"/>
      <c r="F26" s="5"/>
      <c r="G26" s="5"/>
      <c r="H26" s="71"/>
      <c r="I26" s="149"/>
      <c r="J26" s="150"/>
      <c r="K26" s="151"/>
      <c r="L26" s="152"/>
      <c r="M26" s="152"/>
      <c r="N26" s="136">
        <f t="shared" si="1"/>
        <v>0</v>
      </c>
      <c r="O26" s="139"/>
    </row>
    <row r="27" spans="1:23" ht="30" customHeight="1" outlineLevel="1" x14ac:dyDescent="0.35">
      <c r="A27" s="9"/>
      <c r="B27" s="103"/>
      <c r="C27" s="21"/>
      <c r="D27" s="21"/>
      <c r="E27" s="21"/>
      <c r="F27" s="5"/>
      <c r="G27" s="5"/>
      <c r="H27" s="71"/>
      <c r="I27" s="149"/>
      <c r="J27" s="150"/>
      <c r="K27" s="151"/>
      <c r="L27" s="152"/>
      <c r="M27" s="152"/>
      <c r="N27" s="136">
        <f t="shared" si="1"/>
        <v>0</v>
      </c>
      <c r="O27" s="139"/>
    </row>
    <row r="28" spans="1:23" ht="30" customHeight="1" outlineLevel="1" x14ac:dyDescent="0.35">
      <c r="A28" s="9"/>
      <c r="B28" s="103"/>
      <c r="C28" s="21"/>
      <c r="D28" s="21"/>
      <c r="E28" s="21"/>
      <c r="F28" s="5"/>
      <c r="G28" s="5"/>
      <c r="H28" s="71"/>
      <c r="I28" s="149"/>
      <c r="J28" s="150"/>
      <c r="K28" s="151"/>
      <c r="L28" s="152"/>
      <c r="M28" s="152"/>
      <c r="N28" s="136">
        <f t="shared" si="1"/>
        <v>0</v>
      </c>
      <c r="O28" s="139"/>
    </row>
    <row r="29" spans="1:23" ht="30" customHeight="1" outlineLevel="1" x14ac:dyDescent="0.35">
      <c r="A29" s="9"/>
      <c r="B29" s="72"/>
      <c r="C29" s="5"/>
      <c r="D29" s="5"/>
      <c r="E29" s="5"/>
      <c r="F29" s="5"/>
      <c r="G29" s="5"/>
      <c r="H29" s="71"/>
      <c r="I29" s="149"/>
      <c r="J29" s="150"/>
      <c r="K29" s="151"/>
      <c r="L29" s="152"/>
      <c r="M29" s="152"/>
      <c r="N29" s="136">
        <f t="shared" si="1"/>
        <v>0</v>
      </c>
      <c r="O29" s="139"/>
    </row>
    <row r="30" spans="1:23" ht="30" customHeight="1" outlineLevel="1" x14ac:dyDescent="0.35">
      <c r="A30" s="9"/>
      <c r="B30" s="72"/>
      <c r="C30" s="5"/>
      <c r="D30" s="5"/>
      <c r="E30" s="5"/>
      <c r="F30" s="5"/>
      <c r="G30" s="5"/>
      <c r="H30" s="71"/>
      <c r="I30" s="149"/>
      <c r="J30" s="150"/>
      <c r="K30" s="151"/>
      <c r="L30" s="152"/>
      <c r="M30" s="152"/>
      <c r="N30" s="136">
        <f t="shared" si="1"/>
        <v>0</v>
      </c>
      <c r="O30" s="139"/>
    </row>
    <row r="31" spans="1:23" ht="30" customHeight="1" outlineLevel="1" x14ac:dyDescent="0.35">
      <c r="A31" s="9"/>
      <c r="B31" s="72"/>
      <c r="C31" s="5"/>
      <c r="D31" s="5"/>
      <c r="E31" s="5"/>
      <c r="F31" s="5"/>
      <c r="G31" s="5"/>
      <c r="H31" s="71"/>
      <c r="I31" s="149"/>
      <c r="J31" s="150"/>
      <c r="K31" s="151"/>
      <c r="L31" s="152"/>
      <c r="M31" s="152"/>
      <c r="N31" s="136">
        <f t="shared" si="1"/>
        <v>0</v>
      </c>
      <c r="O31" s="139"/>
    </row>
    <row r="32" spans="1:23" ht="30" customHeight="1" outlineLevel="1" x14ac:dyDescent="0.35">
      <c r="A32" s="9"/>
      <c r="B32" s="72"/>
      <c r="C32" s="5"/>
      <c r="D32" s="5"/>
      <c r="E32" s="5"/>
      <c r="F32" s="5"/>
      <c r="G32" s="5"/>
      <c r="H32" s="71"/>
      <c r="I32" s="149"/>
      <c r="J32" s="150"/>
      <c r="K32" s="151"/>
      <c r="L32" s="152"/>
      <c r="M32" s="152"/>
      <c r="N32" s="136">
        <f t="shared" si="1"/>
        <v>0</v>
      </c>
      <c r="O32" s="139"/>
    </row>
    <row r="33" spans="1:16" ht="30" customHeight="1" outlineLevel="1" x14ac:dyDescent="0.35">
      <c r="A33" s="9"/>
      <c r="B33" s="72"/>
      <c r="C33" s="5"/>
      <c r="D33" s="5"/>
      <c r="E33" s="5"/>
      <c r="F33" s="5"/>
      <c r="G33" s="5"/>
      <c r="H33" s="71"/>
      <c r="I33" s="149"/>
      <c r="J33" s="150"/>
      <c r="K33" s="151"/>
      <c r="L33" s="152"/>
      <c r="M33" s="152"/>
      <c r="N33" s="136">
        <f t="shared" si="1"/>
        <v>0</v>
      </c>
      <c r="O33" s="139"/>
    </row>
    <row r="34" spans="1:16" ht="30" customHeight="1" outlineLevel="1" x14ac:dyDescent="0.35">
      <c r="A34" s="9"/>
      <c r="B34" s="72"/>
      <c r="C34" s="5"/>
      <c r="D34" s="5"/>
      <c r="E34" s="5"/>
      <c r="F34" s="5"/>
      <c r="G34" s="5"/>
      <c r="H34" s="71"/>
      <c r="I34" s="149"/>
      <c r="J34" s="150"/>
      <c r="K34" s="151"/>
      <c r="L34" s="152"/>
      <c r="M34" s="152"/>
      <c r="N34" s="136">
        <f t="shared" si="0"/>
        <v>0</v>
      </c>
      <c r="O34" s="139"/>
    </row>
    <row r="35" spans="1:16" ht="30" customHeight="1" outlineLevel="1" x14ac:dyDescent="0.35">
      <c r="A35" s="9"/>
      <c r="B35" s="72"/>
      <c r="C35" s="5"/>
      <c r="D35" s="5"/>
      <c r="E35" s="5"/>
      <c r="F35" s="5"/>
      <c r="G35" s="5"/>
      <c r="H35" s="71"/>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str">
        <f>VLOOKUP(B20,EAS!A2:B1439,2,0)</f>
        <v>CONSTRUYAMOS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2683</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2671</v>
      </c>
      <c r="C48" s="125" t="s">
        <v>31</v>
      </c>
      <c r="D48" s="112" t="s">
        <v>2684</v>
      </c>
      <c r="E48" s="145">
        <v>42034</v>
      </c>
      <c r="F48" s="145">
        <v>42369</v>
      </c>
      <c r="G48" s="172">
        <f>IF(AND(E48&lt;&gt;"",F48&lt;&gt;""),((F48-E48)/30),"")</f>
        <v>11.166666666666666</v>
      </c>
      <c r="H48" s="115" t="s">
        <v>2695</v>
      </c>
      <c r="I48" s="114" t="s">
        <v>396</v>
      </c>
      <c r="J48" s="114" t="s">
        <v>878</v>
      </c>
      <c r="K48" s="117">
        <v>1021115918</v>
      </c>
      <c r="L48" s="116" t="s">
        <v>1148</v>
      </c>
      <c r="M48" s="118">
        <v>1</v>
      </c>
      <c r="N48" s="116" t="s">
        <v>27</v>
      </c>
      <c r="O48" s="116" t="s">
        <v>26</v>
      </c>
      <c r="P48" s="80"/>
    </row>
    <row r="49" spans="1:16" s="6" customFormat="1" ht="24.75" customHeight="1" x14ac:dyDescent="0.25">
      <c r="A49" s="143">
        <v>2</v>
      </c>
      <c r="B49" s="123" t="s">
        <v>2671</v>
      </c>
      <c r="C49" s="125" t="s">
        <v>31</v>
      </c>
      <c r="D49" s="112" t="s">
        <v>2684</v>
      </c>
      <c r="E49" s="145">
        <v>42034</v>
      </c>
      <c r="F49" s="145">
        <v>42369</v>
      </c>
      <c r="G49" s="172">
        <f t="shared" ref="G49:G107" si="2">IF(AND(E49&lt;&gt;"",F49&lt;&gt;""),((F49-E49)/30),"")</f>
        <v>11.166666666666666</v>
      </c>
      <c r="H49" s="115" t="s">
        <v>2695</v>
      </c>
      <c r="I49" s="114" t="s">
        <v>396</v>
      </c>
      <c r="J49" s="114" t="s">
        <v>876</v>
      </c>
      <c r="K49" s="117"/>
      <c r="L49" s="116" t="s">
        <v>1148</v>
      </c>
      <c r="M49" s="118">
        <v>1</v>
      </c>
      <c r="N49" s="116" t="s">
        <v>27</v>
      </c>
      <c r="O49" s="116" t="s">
        <v>26</v>
      </c>
      <c r="P49" s="80"/>
    </row>
    <row r="50" spans="1:16" s="6" customFormat="1" ht="24.75" customHeight="1" x14ac:dyDescent="0.25">
      <c r="A50" s="143">
        <v>3</v>
      </c>
      <c r="B50" s="123" t="s">
        <v>2671</v>
      </c>
      <c r="C50" s="125" t="s">
        <v>31</v>
      </c>
      <c r="D50" s="112" t="s">
        <v>2684</v>
      </c>
      <c r="E50" s="145">
        <v>42034</v>
      </c>
      <c r="F50" s="145">
        <v>42369</v>
      </c>
      <c r="G50" s="172">
        <f t="shared" si="2"/>
        <v>11.166666666666666</v>
      </c>
      <c r="H50" s="120" t="s">
        <v>2695</v>
      </c>
      <c r="I50" s="114" t="s">
        <v>396</v>
      </c>
      <c r="J50" s="114" t="s">
        <v>882</v>
      </c>
      <c r="K50" s="117"/>
      <c r="L50" s="116" t="s">
        <v>1148</v>
      </c>
      <c r="M50" s="118">
        <v>1</v>
      </c>
      <c r="N50" s="116" t="s">
        <v>27</v>
      </c>
      <c r="O50" s="116" t="s">
        <v>26</v>
      </c>
      <c r="P50" s="80"/>
    </row>
    <row r="51" spans="1:16" s="6" customFormat="1" ht="24.75" customHeight="1" outlineLevel="1" x14ac:dyDescent="0.25">
      <c r="A51" s="143">
        <v>4</v>
      </c>
      <c r="B51" s="123" t="s">
        <v>2671</v>
      </c>
      <c r="C51" s="125" t="s">
        <v>31</v>
      </c>
      <c r="D51" s="112" t="s">
        <v>2684</v>
      </c>
      <c r="E51" s="145">
        <v>42034</v>
      </c>
      <c r="F51" s="145">
        <v>42369</v>
      </c>
      <c r="G51" s="172">
        <f t="shared" si="2"/>
        <v>11.166666666666666</v>
      </c>
      <c r="H51" s="115" t="s">
        <v>2695</v>
      </c>
      <c r="I51" s="114" t="s">
        <v>396</v>
      </c>
      <c r="J51" s="114" t="s">
        <v>884</v>
      </c>
      <c r="K51" s="117"/>
      <c r="L51" s="116" t="s">
        <v>1148</v>
      </c>
      <c r="M51" s="118">
        <v>1</v>
      </c>
      <c r="N51" s="116" t="s">
        <v>27</v>
      </c>
      <c r="O51" s="116" t="s">
        <v>26</v>
      </c>
      <c r="P51" s="80"/>
    </row>
    <row r="52" spans="1:16" s="7" customFormat="1" ht="24.75" customHeight="1" outlineLevel="1" x14ac:dyDescent="0.25">
      <c r="A52" s="144">
        <v>5</v>
      </c>
      <c r="B52" s="123" t="s">
        <v>2671</v>
      </c>
      <c r="C52" s="125" t="s">
        <v>31</v>
      </c>
      <c r="D52" s="112" t="s">
        <v>2685</v>
      </c>
      <c r="E52" s="145">
        <v>42394</v>
      </c>
      <c r="F52" s="145">
        <v>42719</v>
      </c>
      <c r="G52" s="172">
        <f t="shared" si="2"/>
        <v>10.833333333333334</v>
      </c>
      <c r="H52" s="120" t="s">
        <v>2696</v>
      </c>
      <c r="I52" s="114" t="s">
        <v>396</v>
      </c>
      <c r="J52" s="114" t="s">
        <v>882</v>
      </c>
      <c r="K52" s="117">
        <v>1557886995</v>
      </c>
      <c r="L52" s="116" t="s">
        <v>1148</v>
      </c>
      <c r="M52" s="118">
        <v>1</v>
      </c>
      <c r="N52" s="116" t="s">
        <v>27</v>
      </c>
      <c r="O52" s="116" t="s">
        <v>26</v>
      </c>
      <c r="P52" s="81"/>
    </row>
    <row r="53" spans="1:16" s="7" customFormat="1" ht="24.75" customHeight="1" outlineLevel="1" x14ac:dyDescent="0.25">
      <c r="A53" s="144">
        <v>6</v>
      </c>
      <c r="B53" s="123" t="s">
        <v>2671</v>
      </c>
      <c r="C53" s="125" t="s">
        <v>31</v>
      </c>
      <c r="D53" s="112" t="s">
        <v>2685</v>
      </c>
      <c r="E53" s="145">
        <v>42394</v>
      </c>
      <c r="F53" s="145">
        <v>42719</v>
      </c>
      <c r="G53" s="172">
        <f t="shared" si="2"/>
        <v>10.833333333333334</v>
      </c>
      <c r="H53" s="120" t="s">
        <v>2696</v>
      </c>
      <c r="I53" s="114" t="s">
        <v>396</v>
      </c>
      <c r="J53" s="114" t="s">
        <v>878</v>
      </c>
      <c r="K53" s="117"/>
      <c r="L53" s="116" t="s">
        <v>1148</v>
      </c>
      <c r="M53" s="118">
        <v>1</v>
      </c>
      <c r="N53" s="116" t="s">
        <v>27</v>
      </c>
      <c r="O53" s="116" t="s">
        <v>26</v>
      </c>
      <c r="P53" s="81"/>
    </row>
    <row r="54" spans="1:16" s="7" customFormat="1" ht="24.75" customHeight="1" outlineLevel="1" x14ac:dyDescent="0.25">
      <c r="A54" s="144">
        <v>7</v>
      </c>
      <c r="B54" s="123" t="s">
        <v>2671</v>
      </c>
      <c r="C54" s="125" t="s">
        <v>31</v>
      </c>
      <c r="D54" s="112" t="s">
        <v>2685</v>
      </c>
      <c r="E54" s="145">
        <v>42394</v>
      </c>
      <c r="F54" s="145">
        <v>42719</v>
      </c>
      <c r="G54" s="172">
        <f t="shared" si="2"/>
        <v>10.833333333333334</v>
      </c>
      <c r="H54" s="115" t="s">
        <v>2696</v>
      </c>
      <c r="I54" s="114" t="s">
        <v>396</v>
      </c>
      <c r="J54" s="114" t="s">
        <v>884</v>
      </c>
      <c r="K54" s="119"/>
      <c r="L54" s="116" t="s">
        <v>1148</v>
      </c>
      <c r="M54" s="118">
        <v>1</v>
      </c>
      <c r="N54" s="116" t="s">
        <v>27</v>
      </c>
      <c r="O54" s="116" t="s">
        <v>26</v>
      </c>
      <c r="P54" s="81"/>
    </row>
    <row r="55" spans="1:16" s="7" customFormat="1" ht="24.75" customHeight="1" outlineLevel="1" x14ac:dyDescent="0.25">
      <c r="A55" s="144">
        <v>8</v>
      </c>
      <c r="B55" s="123" t="s">
        <v>2671</v>
      </c>
      <c r="C55" s="125" t="s">
        <v>31</v>
      </c>
      <c r="D55" s="112" t="s">
        <v>2686</v>
      </c>
      <c r="E55" s="145">
        <v>42720</v>
      </c>
      <c r="F55" s="145">
        <v>43084</v>
      </c>
      <c r="G55" s="172">
        <f t="shared" si="2"/>
        <v>12.133333333333333</v>
      </c>
      <c r="H55" s="115" t="s">
        <v>2697</v>
      </c>
      <c r="I55" s="114" t="s">
        <v>396</v>
      </c>
      <c r="J55" s="114" t="s">
        <v>876</v>
      </c>
      <c r="K55" s="119">
        <v>5079847265</v>
      </c>
      <c r="L55" s="116" t="s">
        <v>1148</v>
      </c>
      <c r="M55" s="118">
        <v>1</v>
      </c>
      <c r="N55" s="116" t="s">
        <v>27</v>
      </c>
      <c r="O55" s="116" t="s">
        <v>26</v>
      </c>
      <c r="P55" s="81"/>
    </row>
    <row r="56" spans="1:16" s="7" customFormat="1" ht="24.75" customHeight="1" outlineLevel="1" x14ac:dyDescent="0.25">
      <c r="A56" s="144">
        <v>9</v>
      </c>
      <c r="B56" s="123" t="s">
        <v>2671</v>
      </c>
      <c r="C56" s="125" t="s">
        <v>31</v>
      </c>
      <c r="D56" s="112" t="s">
        <v>2686</v>
      </c>
      <c r="E56" s="145">
        <v>42720</v>
      </c>
      <c r="F56" s="145">
        <v>43084</v>
      </c>
      <c r="G56" s="172">
        <f t="shared" si="2"/>
        <v>12.133333333333333</v>
      </c>
      <c r="H56" s="115" t="s">
        <v>2697</v>
      </c>
      <c r="I56" s="114" t="s">
        <v>396</v>
      </c>
      <c r="J56" s="114" t="s">
        <v>878</v>
      </c>
      <c r="K56" s="119"/>
      <c r="L56" s="116" t="s">
        <v>1148</v>
      </c>
      <c r="M56" s="118">
        <v>1</v>
      </c>
      <c r="N56" s="116" t="s">
        <v>27</v>
      </c>
      <c r="O56" s="116" t="s">
        <v>26</v>
      </c>
      <c r="P56" s="81"/>
    </row>
    <row r="57" spans="1:16" s="7" customFormat="1" ht="24.75" customHeight="1" outlineLevel="1" x14ac:dyDescent="0.25">
      <c r="A57" s="144">
        <v>10</v>
      </c>
      <c r="B57" s="123" t="s">
        <v>2671</v>
      </c>
      <c r="C57" s="125" t="s">
        <v>31</v>
      </c>
      <c r="D57" s="63" t="s">
        <v>2686</v>
      </c>
      <c r="E57" s="145">
        <v>42720</v>
      </c>
      <c r="F57" s="145">
        <v>43084</v>
      </c>
      <c r="G57" s="172">
        <f t="shared" si="2"/>
        <v>12.133333333333333</v>
      </c>
      <c r="H57" s="64" t="s">
        <v>2697</v>
      </c>
      <c r="I57" s="63" t="s">
        <v>396</v>
      </c>
      <c r="J57" s="63" t="s">
        <v>882</v>
      </c>
      <c r="K57" s="66"/>
      <c r="L57" s="65" t="s">
        <v>1148</v>
      </c>
      <c r="M57" s="67">
        <v>1</v>
      </c>
      <c r="N57" s="65" t="s">
        <v>27</v>
      </c>
      <c r="O57" s="65" t="s">
        <v>26</v>
      </c>
      <c r="P57" s="81"/>
    </row>
    <row r="58" spans="1:16" s="7" customFormat="1" ht="24.75" customHeight="1" outlineLevel="1" x14ac:dyDescent="0.25">
      <c r="A58" s="144">
        <v>11</v>
      </c>
      <c r="B58" s="123" t="s">
        <v>2671</v>
      </c>
      <c r="C58" s="125" t="s">
        <v>31</v>
      </c>
      <c r="D58" s="63" t="s">
        <v>2686</v>
      </c>
      <c r="E58" s="145">
        <v>42720</v>
      </c>
      <c r="F58" s="145">
        <v>43084</v>
      </c>
      <c r="G58" s="172">
        <f t="shared" si="2"/>
        <v>12.133333333333333</v>
      </c>
      <c r="H58" s="64" t="s">
        <v>2697</v>
      </c>
      <c r="I58" s="63" t="s">
        <v>396</v>
      </c>
      <c r="J58" s="63" t="s">
        <v>884</v>
      </c>
      <c r="K58" s="66"/>
      <c r="L58" s="65" t="s">
        <v>1148</v>
      </c>
      <c r="M58" s="67">
        <v>1</v>
      </c>
      <c r="N58" s="65" t="s">
        <v>27</v>
      </c>
      <c r="O58" s="65" t="s">
        <v>26</v>
      </c>
      <c r="P58" s="81"/>
    </row>
    <row r="59" spans="1:16" s="7" customFormat="1" ht="24.75" customHeight="1" outlineLevel="1" x14ac:dyDescent="0.25">
      <c r="A59" s="144">
        <v>12</v>
      </c>
      <c r="B59" s="123" t="s">
        <v>2671</v>
      </c>
      <c r="C59" s="125" t="s">
        <v>31</v>
      </c>
      <c r="D59" s="63" t="s">
        <v>2687</v>
      </c>
      <c r="E59" s="145">
        <v>43122</v>
      </c>
      <c r="F59" s="145">
        <v>43404</v>
      </c>
      <c r="G59" s="172">
        <f t="shared" si="2"/>
        <v>9.4</v>
      </c>
      <c r="H59" s="64" t="s">
        <v>2698</v>
      </c>
      <c r="I59" s="63" t="s">
        <v>396</v>
      </c>
      <c r="J59" s="63" t="s">
        <v>882</v>
      </c>
      <c r="K59" s="66">
        <v>296874600</v>
      </c>
      <c r="L59" s="65" t="s">
        <v>1148</v>
      </c>
      <c r="M59" s="67">
        <v>1</v>
      </c>
      <c r="N59" s="65" t="s">
        <v>27</v>
      </c>
      <c r="O59" s="65" t="s">
        <v>26</v>
      </c>
      <c r="P59" s="81"/>
    </row>
    <row r="60" spans="1:16" s="7" customFormat="1" ht="24.75" customHeight="1" outlineLevel="1" x14ac:dyDescent="0.25">
      <c r="A60" s="144">
        <v>13</v>
      </c>
      <c r="B60" s="123" t="s">
        <v>2671</v>
      </c>
      <c r="C60" s="125" t="s">
        <v>31</v>
      </c>
      <c r="D60" s="63" t="s">
        <v>2688</v>
      </c>
      <c r="E60" s="145">
        <v>42678</v>
      </c>
      <c r="F60" s="145">
        <v>43312</v>
      </c>
      <c r="G60" s="172">
        <f t="shared" si="2"/>
        <v>21.133333333333333</v>
      </c>
      <c r="H60" s="64" t="s">
        <v>2699</v>
      </c>
      <c r="I60" s="63" t="s">
        <v>396</v>
      </c>
      <c r="J60" s="63" t="s">
        <v>877</v>
      </c>
      <c r="K60" s="66">
        <v>4822612325</v>
      </c>
      <c r="L60" s="65" t="s">
        <v>1148</v>
      </c>
      <c r="M60" s="67">
        <v>1</v>
      </c>
      <c r="N60" s="65" t="s">
        <v>27</v>
      </c>
      <c r="O60" s="65" t="s">
        <v>1148</v>
      </c>
      <c r="P60" s="81"/>
    </row>
    <row r="61" spans="1:16" s="7" customFormat="1" ht="24.75" customHeight="1" outlineLevel="1" x14ac:dyDescent="0.25">
      <c r="A61" s="144">
        <v>14</v>
      </c>
      <c r="B61" s="123" t="s">
        <v>2671</v>
      </c>
      <c r="C61" s="125" t="s">
        <v>31</v>
      </c>
      <c r="D61" s="63" t="s">
        <v>2689</v>
      </c>
      <c r="E61" s="145">
        <v>43313</v>
      </c>
      <c r="F61" s="145">
        <v>43449</v>
      </c>
      <c r="G61" s="172">
        <f t="shared" si="2"/>
        <v>4.5333333333333332</v>
      </c>
      <c r="H61" s="64" t="s">
        <v>2700</v>
      </c>
      <c r="I61" s="63" t="s">
        <v>396</v>
      </c>
      <c r="J61" s="63" t="s">
        <v>877</v>
      </c>
      <c r="K61" s="66">
        <v>1313709438</v>
      </c>
      <c r="L61" s="65" t="s">
        <v>1148</v>
      </c>
      <c r="M61" s="67">
        <v>1</v>
      </c>
      <c r="N61" s="65" t="s">
        <v>27</v>
      </c>
      <c r="O61" s="65" t="s">
        <v>1148</v>
      </c>
      <c r="P61" s="81"/>
    </row>
    <row r="62" spans="1:16" s="7" customFormat="1" ht="24.75" customHeight="1" outlineLevel="1" x14ac:dyDescent="0.25">
      <c r="A62" s="144">
        <v>15</v>
      </c>
      <c r="B62" s="123" t="s">
        <v>2671</v>
      </c>
      <c r="C62" s="125" t="s">
        <v>31</v>
      </c>
      <c r="D62" s="63" t="s">
        <v>2690</v>
      </c>
      <c r="E62" s="145">
        <v>43450</v>
      </c>
      <c r="F62" s="145">
        <v>43921</v>
      </c>
      <c r="G62" s="172">
        <f t="shared" si="2"/>
        <v>15.7</v>
      </c>
      <c r="H62" s="64" t="s">
        <v>2701</v>
      </c>
      <c r="I62" s="63" t="s">
        <v>396</v>
      </c>
      <c r="J62" s="63" t="s">
        <v>877</v>
      </c>
      <c r="K62" s="66">
        <v>3623918189</v>
      </c>
      <c r="L62" s="65" t="s">
        <v>1148</v>
      </c>
      <c r="M62" s="67">
        <v>1</v>
      </c>
      <c r="N62" s="65" t="s">
        <v>27</v>
      </c>
      <c r="O62" s="65" t="s">
        <v>1148</v>
      </c>
      <c r="P62" s="81"/>
    </row>
    <row r="63" spans="1:16" s="7" customFormat="1" ht="24.75" customHeight="1" outlineLevel="1" x14ac:dyDescent="0.25">
      <c r="A63" s="144">
        <v>16</v>
      </c>
      <c r="B63" s="123" t="s">
        <v>2671</v>
      </c>
      <c r="C63" s="125" t="s">
        <v>31</v>
      </c>
      <c r="D63" s="63" t="s">
        <v>2691</v>
      </c>
      <c r="E63" s="145">
        <v>43922</v>
      </c>
      <c r="F63" s="145">
        <v>44165</v>
      </c>
      <c r="G63" s="172">
        <f t="shared" si="2"/>
        <v>8.1</v>
      </c>
      <c r="H63" s="64" t="s">
        <v>2702</v>
      </c>
      <c r="I63" s="63" t="s">
        <v>396</v>
      </c>
      <c r="J63" s="63" t="s">
        <v>877</v>
      </c>
      <c r="K63" s="66">
        <v>2290723205</v>
      </c>
      <c r="L63" s="65" t="s">
        <v>1148</v>
      </c>
      <c r="M63" s="67">
        <v>1</v>
      </c>
      <c r="N63" s="65" t="s">
        <v>2639</v>
      </c>
      <c r="O63" s="65" t="s">
        <v>1148</v>
      </c>
      <c r="P63" s="81"/>
    </row>
    <row r="64" spans="1:16" s="7" customFormat="1" ht="24.75" customHeight="1" outlineLevel="1" x14ac:dyDescent="0.25">
      <c r="A64" s="144">
        <v>17</v>
      </c>
      <c r="B64" s="123" t="s">
        <v>2671</v>
      </c>
      <c r="C64" s="125" t="s">
        <v>31</v>
      </c>
      <c r="D64" s="63" t="s">
        <v>2692</v>
      </c>
      <c r="E64" s="145">
        <v>41257</v>
      </c>
      <c r="F64" s="145">
        <v>41988</v>
      </c>
      <c r="G64" s="172">
        <f t="shared" si="2"/>
        <v>24.366666666666667</v>
      </c>
      <c r="H64" s="64" t="s">
        <v>2703</v>
      </c>
      <c r="I64" s="63" t="s">
        <v>396</v>
      </c>
      <c r="J64" s="63" t="s">
        <v>876</v>
      </c>
      <c r="K64" s="66">
        <v>3475988134</v>
      </c>
      <c r="L64" s="65" t="s">
        <v>1148</v>
      </c>
      <c r="M64" s="67">
        <v>1</v>
      </c>
      <c r="N64" s="65" t="s">
        <v>27</v>
      </c>
      <c r="O64" s="65" t="s">
        <v>26</v>
      </c>
      <c r="P64" s="81"/>
    </row>
    <row r="65" spans="1:16" s="7" customFormat="1" ht="24.75" customHeight="1" outlineLevel="1" x14ac:dyDescent="0.25">
      <c r="A65" s="144">
        <v>18</v>
      </c>
      <c r="B65" s="123" t="s">
        <v>2671</v>
      </c>
      <c r="C65" s="125" t="s">
        <v>31</v>
      </c>
      <c r="D65" s="63" t="s">
        <v>2693</v>
      </c>
      <c r="E65" s="145">
        <v>41989</v>
      </c>
      <c r="F65" s="145">
        <v>42369</v>
      </c>
      <c r="G65" s="172">
        <f t="shared" si="2"/>
        <v>12.666666666666666</v>
      </c>
      <c r="H65" s="64" t="s">
        <v>2704</v>
      </c>
      <c r="I65" s="63" t="s">
        <v>396</v>
      </c>
      <c r="J65" s="63" t="s">
        <v>876</v>
      </c>
      <c r="K65" s="66">
        <v>1300906000</v>
      </c>
      <c r="L65" s="65" t="s">
        <v>1148</v>
      </c>
      <c r="M65" s="67">
        <v>1</v>
      </c>
      <c r="N65" s="65" t="s">
        <v>27</v>
      </c>
      <c r="O65" s="65" t="s">
        <v>1148</v>
      </c>
      <c r="P65" s="81"/>
    </row>
    <row r="66" spans="1:16" s="7" customFormat="1" ht="24.75" customHeight="1" outlineLevel="1" x14ac:dyDescent="0.25">
      <c r="A66" s="144">
        <v>19</v>
      </c>
      <c r="B66" s="123" t="s">
        <v>2671</v>
      </c>
      <c r="C66" s="125" t="s">
        <v>31</v>
      </c>
      <c r="D66" s="63" t="s">
        <v>2693</v>
      </c>
      <c r="E66" s="145">
        <v>41989</v>
      </c>
      <c r="F66" s="145">
        <v>42369</v>
      </c>
      <c r="G66" s="172">
        <f t="shared" si="2"/>
        <v>12.666666666666666</v>
      </c>
      <c r="H66" s="64" t="s">
        <v>2704</v>
      </c>
      <c r="I66" s="63" t="s">
        <v>396</v>
      </c>
      <c r="J66" s="63" t="s">
        <v>882</v>
      </c>
      <c r="K66" s="66"/>
      <c r="L66" s="65" t="s">
        <v>1148</v>
      </c>
      <c r="M66" s="67">
        <v>1</v>
      </c>
      <c r="N66" s="65" t="s">
        <v>27</v>
      </c>
      <c r="O66" s="65" t="s">
        <v>1148</v>
      </c>
      <c r="P66" s="81"/>
    </row>
    <row r="67" spans="1:16" s="7" customFormat="1" ht="24.75" customHeight="1" outlineLevel="1" x14ac:dyDescent="0.25">
      <c r="A67" s="144">
        <v>20</v>
      </c>
      <c r="B67" s="123" t="s">
        <v>2671</v>
      </c>
      <c r="C67" s="125" t="s">
        <v>31</v>
      </c>
      <c r="D67" s="63" t="s">
        <v>2694</v>
      </c>
      <c r="E67" s="145">
        <v>42401</v>
      </c>
      <c r="F67" s="145">
        <v>42719</v>
      </c>
      <c r="G67" s="172">
        <f t="shared" si="2"/>
        <v>10.6</v>
      </c>
      <c r="H67" s="64" t="s">
        <v>2705</v>
      </c>
      <c r="I67" s="63" t="s">
        <v>396</v>
      </c>
      <c r="J67" s="63" t="s">
        <v>876</v>
      </c>
      <c r="K67" s="66">
        <v>4311924394</v>
      </c>
      <c r="L67" s="65" t="s">
        <v>1148</v>
      </c>
      <c r="M67" s="67">
        <v>1</v>
      </c>
      <c r="N67" s="65" t="s">
        <v>27</v>
      </c>
      <c r="O67" s="65" t="s">
        <v>1148</v>
      </c>
      <c r="P67" s="81"/>
    </row>
    <row r="68" spans="1:16" s="7" customFormat="1" ht="24.75" customHeight="1" outlineLevel="1" x14ac:dyDescent="0.25">
      <c r="A68" s="143">
        <v>21</v>
      </c>
      <c r="B68" s="123" t="s">
        <v>2671</v>
      </c>
      <c r="C68" s="125" t="s">
        <v>31</v>
      </c>
      <c r="D68" s="122" t="s">
        <v>2694</v>
      </c>
      <c r="E68" s="145">
        <v>42401</v>
      </c>
      <c r="F68" s="145">
        <v>42719</v>
      </c>
      <c r="G68" s="172">
        <f t="shared" si="2"/>
        <v>10.6</v>
      </c>
      <c r="H68" s="123" t="s">
        <v>2705</v>
      </c>
      <c r="I68" s="122" t="s">
        <v>396</v>
      </c>
      <c r="J68" s="122" t="s">
        <v>878</v>
      </c>
      <c r="K68" s="124"/>
      <c r="L68" s="125" t="s">
        <v>1148</v>
      </c>
      <c r="M68" s="118">
        <v>1</v>
      </c>
      <c r="N68" s="125" t="s">
        <v>27</v>
      </c>
      <c r="O68" s="125" t="s">
        <v>1148</v>
      </c>
      <c r="P68" s="81"/>
    </row>
    <row r="69" spans="1:16" s="7" customFormat="1" ht="24.75" customHeight="1" outlineLevel="1" x14ac:dyDescent="0.25">
      <c r="A69" s="143">
        <v>22</v>
      </c>
      <c r="B69" s="123" t="s">
        <v>2671</v>
      </c>
      <c r="C69" s="125" t="s">
        <v>31</v>
      </c>
      <c r="D69" s="122" t="s">
        <v>2694</v>
      </c>
      <c r="E69" s="145">
        <v>42401</v>
      </c>
      <c r="F69" s="145">
        <v>42719</v>
      </c>
      <c r="G69" s="172">
        <f t="shared" si="2"/>
        <v>10.6</v>
      </c>
      <c r="H69" s="123" t="s">
        <v>2705</v>
      </c>
      <c r="I69" s="122" t="s">
        <v>396</v>
      </c>
      <c r="J69" s="122" t="s">
        <v>882</v>
      </c>
      <c r="K69" s="124"/>
      <c r="L69" s="125" t="s">
        <v>1148</v>
      </c>
      <c r="M69" s="118">
        <v>1</v>
      </c>
      <c r="N69" s="125" t="s">
        <v>27</v>
      </c>
      <c r="O69" s="125" t="s">
        <v>1148</v>
      </c>
      <c r="P69" s="81"/>
    </row>
    <row r="70" spans="1:16" s="7" customFormat="1" ht="24.75" customHeight="1" outlineLevel="1" x14ac:dyDescent="0.25">
      <c r="A70" s="143">
        <v>23</v>
      </c>
      <c r="B70" s="123" t="s">
        <v>2671</v>
      </c>
      <c r="C70" s="125" t="s">
        <v>31</v>
      </c>
      <c r="D70" s="122" t="s">
        <v>2694</v>
      </c>
      <c r="E70" s="145">
        <v>42401</v>
      </c>
      <c r="F70" s="145">
        <v>42719</v>
      </c>
      <c r="G70" s="172">
        <f t="shared" si="2"/>
        <v>10.6</v>
      </c>
      <c r="H70" s="123" t="s">
        <v>2705</v>
      </c>
      <c r="I70" s="122" t="s">
        <v>396</v>
      </c>
      <c r="J70" s="122" t="s">
        <v>884</v>
      </c>
      <c r="K70" s="124"/>
      <c r="L70" s="125" t="s">
        <v>1148</v>
      </c>
      <c r="M70" s="118">
        <v>1</v>
      </c>
      <c r="N70" s="125" t="s">
        <v>27</v>
      </c>
      <c r="O70" s="125" t="s">
        <v>1148</v>
      </c>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1" t="s">
        <v>2706</v>
      </c>
      <c r="E114" s="145">
        <v>43876</v>
      </c>
      <c r="F114" s="145">
        <v>44196</v>
      </c>
      <c r="G114" s="172">
        <f>IF(AND(E114&lt;&gt;"",F114&lt;&gt;""),((F114-E114)/30),"")</f>
        <v>10.666666666666666</v>
      </c>
      <c r="H114" s="123" t="s">
        <v>2715</v>
      </c>
      <c r="I114" s="122" t="s">
        <v>862</v>
      </c>
      <c r="J114" s="122" t="s">
        <v>53</v>
      </c>
      <c r="K114" s="124">
        <v>1272740304</v>
      </c>
      <c r="L114" s="102">
        <f>+IF(AND(K114&gt;0,O114="Ejecución"),(K114/877802)*Tabla28[[#This Row],[% participación]],IF(AND(K114&gt;0,O114&lt;&gt;"Ejecución"),"-",""))</f>
        <v>1449.9172979783596</v>
      </c>
      <c r="M114" s="125" t="s">
        <v>1148</v>
      </c>
      <c r="N114" s="181">
        <v>1</v>
      </c>
      <c r="O114" s="177" t="s">
        <v>1150</v>
      </c>
      <c r="P114" s="80"/>
    </row>
    <row r="115" spans="1:16" s="6" customFormat="1" ht="24.75" customHeight="1" x14ac:dyDescent="0.25">
      <c r="A115" s="143">
        <v>2</v>
      </c>
      <c r="B115" s="175" t="s">
        <v>2671</v>
      </c>
      <c r="C115" s="176" t="s">
        <v>31</v>
      </c>
      <c r="D115" s="63" t="s">
        <v>2707</v>
      </c>
      <c r="E115" s="145">
        <v>43881</v>
      </c>
      <c r="F115" s="145">
        <v>44196</v>
      </c>
      <c r="G115" s="172">
        <f t="shared" ref="G115:G116" si="3">IF(AND(E115&lt;&gt;"",F115&lt;&gt;""),((F115-E115)/30),"")</f>
        <v>10.5</v>
      </c>
      <c r="H115" s="64" t="s">
        <v>2716</v>
      </c>
      <c r="I115" s="63" t="s">
        <v>986</v>
      </c>
      <c r="J115" s="63" t="s">
        <v>988</v>
      </c>
      <c r="K115" s="68">
        <v>3674168571</v>
      </c>
      <c r="L115" s="102">
        <f>+IF(AND(K115&gt;0,O115="Ejecución"),(K115/877802)*Tabla28[[#This Row],[% participación]],IF(AND(K115&gt;0,O115&lt;&gt;"Ejecución"),"-",""))</f>
        <v>4185.6461605236718</v>
      </c>
      <c r="M115" s="65" t="s">
        <v>1148</v>
      </c>
      <c r="N115" s="181">
        <v>1</v>
      </c>
      <c r="O115" s="177" t="s">
        <v>1150</v>
      </c>
      <c r="P115" s="80"/>
    </row>
    <row r="116" spans="1:16" s="6" customFormat="1" ht="24.75" customHeight="1" x14ac:dyDescent="0.25">
      <c r="A116" s="143">
        <v>3</v>
      </c>
      <c r="B116" s="175" t="s">
        <v>2671</v>
      </c>
      <c r="C116" s="176" t="s">
        <v>31</v>
      </c>
      <c r="D116" s="63" t="s">
        <v>2708</v>
      </c>
      <c r="E116" s="145">
        <v>43881</v>
      </c>
      <c r="F116" s="145">
        <v>44196</v>
      </c>
      <c r="G116" s="172">
        <f t="shared" si="3"/>
        <v>10.5</v>
      </c>
      <c r="H116" s="64" t="s">
        <v>2716</v>
      </c>
      <c r="I116" s="63" t="s">
        <v>986</v>
      </c>
      <c r="J116" s="63" t="s">
        <v>1014</v>
      </c>
      <c r="K116" s="68">
        <v>6543483519</v>
      </c>
      <c r="L116" s="102">
        <f>+IF(AND(K116&gt;0,O116="Ejecución"),(K116/877802)*Tabla28[[#This Row],[% participación]],IF(AND(K116&gt;0,O116&lt;&gt;"Ejecución"),"-",""))</f>
        <v>7454.3957737621922</v>
      </c>
      <c r="M116" s="65" t="s">
        <v>1148</v>
      </c>
      <c r="N116" s="181">
        <v>1</v>
      </c>
      <c r="O116" s="177" t="s">
        <v>1150</v>
      </c>
      <c r="P116" s="80"/>
    </row>
    <row r="117" spans="1:16" s="6" customFormat="1" ht="24.75" customHeight="1" outlineLevel="1" x14ac:dyDescent="0.25">
      <c r="A117" s="143">
        <v>4</v>
      </c>
      <c r="B117" s="175" t="s">
        <v>2671</v>
      </c>
      <c r="C117" s="176" t="s">
        <v>31</v>
      </c>
      <c r="D117" s="63" t="s">
        <v>2709</v>
      </c>
      <c r="E117" s="145">
        <v>43885</v>
      </c>
      <c r="F117" s="145">
        <v>44196</v>
      </c>
      <c r="G117" s="172">
        <f t="shared" ref="G117:G159" si="4">IF(AND(E117&lt;&gt;"",F117&lt;&gt;""),((F117-E117)/30),"")</f>
        <v>10.366666666666667</v>
      </c>
      <c r="H117" s="64" t="s">
        <v>2716</v>
      </c>
      <c r="I117" s="63" t="s">
        <v>986</v>
      </c>
      <c r="J117" s="63" t="s">
        <v>1022</v>
      </c>
      <c r="K117" s="68">
        <v>5232934624</v>
      </c>
      <c r="L117" s="102">
        <f>+IF(AND(K117&gt;0,O117="Ejecución"),(K117/877802)*Tabla28[[#This Row],[% participación]],IF(AND(K117&gt;0,O117&lt;&gt;"Ejecución"),"-",""))</f>
        <v>5961.4065859954753</v>
      </c>
      <c r="M117" s="65" t="s">
        <v>1148</v>
      </c>
      <c r="N117" s="181">
        <v>1</v>
      </c>
      <c r="O117" s="177" t="s">
        <v>1150</v>
      </c>
      <c r="P117" s="80"/>
    </row>
    <row r="118" spans="1:16" s="7" customFormat="1" ht="24.75" customHeight="1" outlineLevel="1" x14ac:dyDescent="0.25">
      <c r="A118" s="144">
        <v>5</v>
      </c>
      <c r="B118" s="175" t="s">
        <v>2671</v>
      </c>
      <c r="C118" s="176" t="s">
        <v>31</v>
      </c>
      <c r="D118" s="63" t="s">
        <v>2710</v>
      </c>
      <c r="E118" s="145">
        <v>43885</v>
      </c>
      <c r="F118" s="145">
        <v>44196</v>
      </c>
      <c r="G118" s="172">
        <f t="shared" si="4"/>
        <v>10.366666666666667</v>
      </c>
      <c r="H118" s="64" t="s">
        <v>2716</v>
      </c>
      <c r="I118" s="63" t="s">
        <v>986</v>
      </c>
      <c r="J118" s="63" t="s">
        <v>988</v>
      </c>
      <c r="K118" s="68">
        <v>4411064527</v>
      </c>
      <c r="L118" s="102">
        <f>+IF(AND(K118&gt;0,O118="Ejecución"),(K118/877802)*Tabla28[[#This Row],[% participación]],IF(AND(K118&gt;0,O118&lt;&gt;"Ejecución"),"-",""))</f>
        <v>5025.1247171913483</v>
      </c>
      <c r="M118" s="65" t="s">
        <v>1148</v>
      </c>
      <c r="N118" s="181">
        <v>1</v>
      </c>
      <c r="O118" s="177" t="s">
        <v>1150</v>
      </c>
      <c r="P118" s="81"/>
    </row>
    <row r="119" spans="1:16" s="7" customFormat="1" ht="24.75" customHeight="1" outlineLevel="1" x14ac:dyDescent="0.25">
      <c r="A119" s="144">
        <v>6</v>
      </c>
      <c r="B119" s="175" t="s">
        <v>2671</v>
      </c>
      <c r="C119" s="176" t="s">
        <v>31</v>
      </c>
      <c r="D119" s="63" t="s">
        <v>2711</v>
      </c>
      <c r="E119" s="145">
        <v>43888</v>
      </c>
      <c r="F119" s="145">
        <v>44196</v>
      </c>
      <c r="G119" s="172">
        <f t="shared" si="4"/>
        <v>10.266666666666667</v>
      </c>
      <c r="H119" s="64" t="s">
        <v>2716</v>
      </c>
      <c r="I119" s="63" t="s">
        <v>396</v>
      </c>
      <c r="J119" s="63" t="s">
        <v>877</v>
      </c>
      <c r="K119" s="68">
        <v>5609407276</v>
      </c>
      <c r="L119" s="102">
        <f>+IF(AND(K119&gt;0,O119="Ejecución"),(K119/877802)*Tabla28[[#This Row],[% participación]],IF(AND(K119&gt;0,O119&lt;&gt;"Ejecución"),"-",""))</f>
        <v>6390.2876457333205</v>
      </c>
      <c r="M119" s="65" t="s">
        <v>1148</v>
      </c>
      <c r="N119" s="181">
        <v>1</v>
      </c>
      <c r="O119" s="177" t="s">
        <v>1150</v>
      </c>
      <c r="P119" s="81"/>
    </row>
    <row r="120" spans="1:16" s="7" customFormat="1" ht="24.75" customHeight="1" outlineLevel="1" x14ac:dyDescent="0.25">
      <c r="A120" s="144">
        <v>7</v>
      </c>
      <c r="B120" s="175" t="s">
        <v>2671</v>
      </c>
      <c r="C120" s="176" t="s">
        <v>31</v>
      </c>
      <c r="D120" s="63" t="s">
        <v>2712</v>
      </c>
      <c r="E120" s="145">
        <v>43888</v>
      </c>
      <c r="F120" s="145">
        <v>44196</v>
      </c>
      <c r="G120" s="172">
        <f t="shared" si="4"/>
        <v>10.266666666666667</v>
      </c>
      <c r="H120" s="64" t="s">
        <v>2716</v>
      </c>
      <c r="I120" s="63" t="s">
        <v>396</v>
      </c>
      <c r="J120" s="63" t="s">
        <v>880</v>
      </c>
      <c r="K120" s="68">
        <v>7462350121</v>
      </c>
      <c r="L120" s="102">
        <f>+IF(AND(K120&gt;0,O120="Ejecución"),(K120/877802)*Tabla28[[#This Row],[% participación]],IF(AND(K120&gt;0,O120&lt;&gt;"Ejecución"),"-",""))</f>
        <v>8501.1769408135315</v>
      </c>
      <c r="M120" s="65" t="s">
        <v>1148</v>
      </c>
      <c r="N120" s="181">
        <v>1</v>
      </c>
      <c r="O120" s="177" t="s">
        <v>1150</v>
      </c>
      <c r="P120" s="81"/>
    </row>
    <row r="121" spans="1:16" s="7" customFormat="1" ht="24.75" customHeight="1" outlineLevel="1" x14ac:dyDescent="0.25">
      <c r="A121" s="144">
        <v>8</v>
      </c>
      <c r="B121" s="175" t="s">
        <v>2671</v>
      </c>
      <c r="C121" s="176" t="s">
        <v>31</v>
      </c>
      <c r="D121" s="63" t="s">
        <v>2713</v>
      </c>
      <c r="E121" s="145">
        <v>43889</v>
      </c>
      <c r="F121" s="145">
        <v>44196</v>
      </c>
      <c r="G121" s="172">
        <f t="shared" si="4"/>
        <v>10.233333333333333</v>
      </c>
      <c r="H121" s="104" t="s">
        <v>2717</v>
      </c>
      <c r="I121" s="63" t="s">
        <v>396</v>
      </c>
      <c r="J121" s="63" t="s">
        <v>883</v>
      </c>
      <c r="K121" s="68">
        <v>1780659914</v>
      </c>
      <c r="L121" s="102">
        <f>+IF(AND(K121&gt;0,O121="Ejecución"),(K121/877802)*Tabla28[[#This Row],[% participación]],IF(AND(K121&gt;0,O121&lt;&gt;"Ejecución"),"-",""))</f>
        <v>2028.5439244841091</v>
      </c>
      <c r="M121" s="65" t="s">
        <v>1148</v>
      </c>
      <c r="N121" s="181">
        <v>1</v>
      </c>
      <c r="O121" s="177" t="s">
        <v>1150</v>
      </c>
      <c r="P121" s="81"/>
    </row>
    <row r="122" spans="1:16" s="7" customFormat="1" ht="24.75" customHeight="1" outlineLevel="1" x14ac:dyDescent="0.25">
      <c r="A122" s="144">
        <v>9</v>
      </c>
      <c r="B122" s="175" t="s">
        <v>2671</v>
      </c>
      <c r="C122" s="176" t="s">
        <v>31</v>
      </c>
      <c r="D122" s="63">
        <v>73003012020</v>
      </c>
      <c r="E122" s="145">
        <v>44163</v>
      </c>
      <c r="F122" s="145">
        <v>44773</v>
      </c>
      <c r="G122" s="172">
        <f t="shared" si="4"/>
        <v>20.333333333333332</v>
      </c>
      <c r="H122" s="64" t="s">
        <v>2718</v>
      </c>
      <c r="I122" s="63" t="s">
        <v>986</v>
      </c>
      <c r="J122" s="63" t="s">
        <v>1001</v>
      </c>
      <c r="K122" s="68">
        <v>747745664</v>
      </c>
      <c r="L122" s="102">
        <f>+IF(AND(K122&gt;0,O122="Ejecución"),(K122/877802)*Tabla28[[#This Row],[% participación]],IF(AND(K122&gt;0,O122&lt;&gt;"Ejecución"),"-",""))</f>
        <v>851.83864242733557</v>
      </c>
      <c r="M122" s="65" t="s">
        <v>1148</v>
      </c>
      <c r="N122" s="181">
        <v>1</v>
      </c>
      <c r="O122" s="177" t="s">
        <v>1150</v>
      </c>
      <c r="P122" s="81"/>
    </row>
    <row r="123" spans="1:16" s="7" customFormat="1" ht="24.75" customHeight="1" outlineLevel="1" x14ac:dyDescent="0.25">
      <c r="A123" s="144">
        <v>10</v>
      </c>
      <c r="B123" s="175" t="s">
        <v>2671</v>
      </c>
      <c r="C123" s="176" t="s">
        <v>31</v>
      </c>
      <c r="D123" s="63">
        <v>73003052020</v>
      </c>
      <c r="E123" s="145">
        <v>44163</v>
      </c>
      <c r="F123" s="145">
        <v>44773</v>
      </c>
      <c r="G123" s="172">
        <f t="shared" si="4"/>
        <v>20.333333333333332</v>
      </c>
      <c r="H123" s="64" t="s">
        <v>2719</v>
      </c>
      <c r="I123" s="63" t="s">
        <v>986</v>
      </c>
      <c r="J123" s="63" t="s">
        <v>1002</v>
      </c>
      <c r="K123" s="68">
        <v>218176268</v>
      </c>
      <c r="L123" s="102">
        <f>+IF(AND(K123&gt;0,O123="Ejecución"),(K123/877802)*Tabla28[[#This Row],[% participación]],IF(AND(K123&gt;0,O123&lt;&gt;"Ejecución"),"-",""))</f>
        <v>248.54838334840886</v>
      </c>
      <c r="M123" s="65" t="s">
        <v>1148</v>
      </c>
      <c r="N123" s="181">
        <v>1</v>
      </c>
      <c r="O123" s="177" t="s">
        <v>1150</v>
      </c>
      <c r="P123" s="81"/>
    </row>
    <row r="124" spans="1:16" s="7" customFormat="1" ht="24.75" customHeight="1" outlineLevel="1" x14ac:dyDescent="0.25">
      <c r="A124" s="144">
        <v>11</v>
      </c>
      <c r="B124" s="175" t="s">
        <v>2671</v>
      </c>
      <c r="C124" s="176" t="s">
        <v>31</v>
      </c>
      <c r="D124" s="63">
        <v>73003082020</v>
      </c>
      <c r="E124" s="145">
        <v>44165</v>
      </c>
      <c r="F124" s="145">
        <v>44773</v>
      </c>
      <c r="G124" s="172">
        <f t="shared" si="4"/>
        <v>20.266666666666666</v>
      </c>
      <c r="H124" s="64" t="s">
        <v>2720</v>
      </c>
      <c r="I124" s="63" t="s">
        <v>986</v>
      </c>
      <c r="J124" s="63" t="s">
        <v>988</v>
      </c>
      <c r="K124" s="68">
        <v>122829058</v>
      </c>
      <c r="L124" s="102">
        <f>+IF(AND(K124&gt;0,O124="Ejecución"),(K124/877802)*Tabla28[[#This Row],[% participación]],IF(AND(K124&gt;0,O124&lt;&gt;"Ejecución"),"-",""))</f>
        <v>139.92797692418108</v>
      </c>
      <c r="M124" s="65" t="s">
        <v>1148</v>
      </c>
      <c r="N124" s="181">
        <v>1</v>
      </c>
      <c r="O124" s="177" t="s">
        <v>1150</v>
      </c>
      <c r="P124" s="81"/>
    </row>
    <row r="125" spans="1:16" s="7" customFormat="1" ht="24.75" customHeight="1" outlineLevel="1" x14ac:dyDescent="0.25">
      <c r="A125" s="144">
        <v>12</v>
      </c>
      <c r="B125" s="175" t="s">
        <v>2671</v>
      </c>
      <c r="C125" s="176" t="s">
        <v>31</v>
      </c>
      <c r="D125" s="63">
        <v>66001682020</v>
      </c>
      <c r="E125" s="145">
        <v>44165</v>
      </c>
      <c r="F125" s="145">
        <v>44773</v>
      </c>
      <c r="G125" s="172">
        <f t="shared" si="4"/>
        <v>20.266666666666666</v>
      </c>
      <c r="H125" s="64" t="s">
        <v>2721</v>
      </c>
      <c r="I125" s="63" t="s">
        <v>396</v>
      </c>
      <c r="J125" s="63" t="s">
        <v>880</v>
      </c>
      <c r="K125" s="68">
        <v>3056207392</v>
      </c>
      <c r="L125" s="102">
        <f>+IF(AND(K125&gt;0,O125="Ejecución"),(K125/877802)*Tabla28[[#This Row],[% participación]],IF(AND(K125&gt;0,O125&lt;&gt;"Ejecución"),"-",""))</f>
        <v>3481.6591805441317</v>
      </c>
      <c r="M125" s="65" t="s">
        <v>1148</v>
      </c>
      <c r="N125" s="181">
        <v>1</v>
      </c>
      <c r="O125" s="177" t="s">
        <v>1150</v>
      </c>
      <c r="P125" s="81"/>
    </row>
    <row r="126" spans="1:16" s="7" customFormat="1" ht="24.75" customHeight="1" outlineLevel="1" x14ac:dyDescent="0.25">
      <c r="A126" s="144">
        <v>13</v>
      </c>
      <c r="B126" s="175" t="s">
        <v>2671</v>
      </c>
      <c r="C126" s="176" t="s">
        <v>31</v>
      </c>
      <c r="D126" s="63">
        <v>66001692020</v>
      </c>
      <c r="E126" s="145">
        <v>44165</v>
      </c>
      <c r="F126" s="145">
        <v>44773</v>
      </c>
      <c r="G126" s="172">
        <f t="shared" si="4"/>
        <v>20.266666666666666</v>
      </c>
      <c r="H126" s="64" t="s">
        <v>2721</v>
      </c>
      <c r="I126" s="63" t="s">
        <v>396</v>
      </c>
      <c r="J126" s="63" t="s">
        <v>876</v>
      </c>
      <c r="K126" s="68">
        <v>1376861446</v>
      </c>
      <c r="L126" s="102">
        <f>+IF(AND(K126&gt;0,O126="Ejecución"),(K126/877802)*Tabla28[[#This Row],[% participación]],IF(AND(K126&gt;0,O126&lt;&gt;"Ejecución"),"-",""))</f>
        <v>1568.5330473159095</v>
      </c>
      <c r="M126" s="65" t="s">
        <v>1148</v>
      </c>
      <c r="N126" s="181">
        <v>1</v>
      </c>
      <c r="O126" s="177" t="s">
        <v>1150</v>
      </c>
      <c r="P126" s="81"/>
    </row>
    <row r="127" spans="1:16" s="7" customFormat="1" ht="24.75" customHeight="1" outlineLevel="1" x14ac:dyDescent="0.25">
      <c r="A127" s="144">
        <v>14</v>
      </c>
      <c r="B127" s="175" t="s">
        <v>2671</v>
      </c>
      <c r="C127" s="176" t="s">
        <v>31</v>
      </c>
      <c r="D127" s="63" t="s">
        <v>2714</v>
      </c>
      <c r="E127" s="145">
        <v>44165</v>
      </c>
      <c r="F127" s="145">
        <v>44773</v>
      </c>
      <c r="G127" s="172">
        <f t="shared" si="4"/>
        <v>20.266666666666666</v>
      </c>
      <c r="H127" s="64" t="s">
        <v>2720</v>
      </c>
      <c r="I127" s="63" t="s">
        <v>396</v>
      </c>
      <c r="J127" s="63" t="s">
        <v>877</v>
      </c>
      <c r="K127" s="68">
        <v>126513930</v>
      </c>
      <c r="L127" s="102">
        <f>+IF(AND(K127&gt;0,O127="Ejecución"),(K127/877802)*Tabla28[[#This Row],[% participación]],IF(AND(K127&gt;0,O127&lt;&gt;"Ejecución"),"-",""))</f>
        <v>144.12581652810087</v>
      </c>
      <c r="M127" s="65" t="s">
        <v>1148</v>
      </c>
      <c r="N127" s="181">
        <v>1</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ref="N128:N160" si="5">+IF(M128="No",1,IF(M128="Si","Ingrese %",""))</f>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c r="O179" s="8"/>
      <c r="Q179" s="19"/>
      <c r="R179" s="179" t="str">
        <f>IF(M179&gt;0,SUM(S179+M179),"")</f>
        <v/>
      </c>
      <c r="S179" s="24">
        <v>0.02</v>
      </c>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116626043.28</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6">
        <v>41352</v>
      </c>
      <c r="D193" s="5"/>
      <c r="E193" s="127">
        <v>871</v>
      </c>
      <c r="F193" s="5"/>
      <c r="G193" s="5"/>
      <c r="H193" s="147" t="s">
        <v>2722</v>
      </c>
      <c r="J193" s="5"/>
      <c r="K193" s="128">
        <v>41463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2723</v>
      </c>
      <c r="J211" s="27" t="s">
        <v>2627</v>
      </c>
      <c r="K211" s="195" t="s">
        <v>2723</v>
      </c>
      <c r="L211" s="21"/>
      <c r="M211" s="21"/>
      <c r="N211" s="21"/>
      <c r="O211" s="8"/>
    </row>
    <row r="212" spans="1:15" x14ac:dyDescent="0.25">
      <c r="A212" s="9"/>
      <c r="B212" s="27" t="s">
        <v>2624</v>
      </c>
      <c r="C212" s="194" t="s">
        <v>2722</v>
      </c>
      <c r="D212" s="21"/>
      <c r="G212" s="27" t="s">
        <v>2626</v>
      </c>
      <c r="H212" s="195" t="s">
        <v>2724</v>
      </c>
      <c r="J212" s="27" t="s">
        <v>2628</v>
      </c>
      <c r="K212" s="194"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G114 B98:B107 D130:D160 G48 G115 G116 G117 M128:M160 G118 G119 G120 G121 G122 L98:L107 G128:J160 G123: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50" zoomScaleNormal="50" zoomScaleSheetLayoutView="40" zoomScalePageLayoutView="40" workbookViewId="0">
      <selection activeCell="D114" sqref="D1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44194.522458796295</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4">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4">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396</v>
      </c>
      <c r="I15" s="32" t="s">
        <v>2629</v>
      </c>
      <c r="J15" s="110" t="s">
        <v>2637</v>
      </c>
      <c r="L15" s="266" t="s">
        <v>8</v>
      </c>
      <c r="M15" s="266"/>
      <c r="N15" s="183">
        <v>0.53</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96">
        <v>810000164</v>
      </c>
      <c r="C20" s="5"/>
      <c r="D20" s="168"/>
      <c r="E20" s="160" t="s">
        <v>2669</v>
      </c>
      <c r="F20" s="162" t="s">
        <v>2682</v>
      </c>
      <c r="G20" s="5"/>
      <c r="H20" s="272"/>
      <c r="I20" s="149" t="s">
        <v>396</v>
      </c>
      <c r="J20" s="150" t="s">
        <v>877</v>
      </c>
      <c r="K20" s="151">
        <v>3887534776</v>
      </c>
      <c r="L20" s="152"/>
      <c r="M20" s="152">
        <v>44561</v>
      </c>
      <c r="N20" s="135">
        <f>+(M20-L20)/30</f>
        <v>1485.3666666666666</v>
      </c>
      <c r="O20" s="138"/>
      <c r="U20" s="134"/>
      <c r="V20" s="107">
        <f ca="1">NOW()</f>
        <v>44194.522458796295</v>
      </c>
      <c r="W20" s="107">
        <f ca="1">NOW()</f>
        <v>44194.522458796295</v>
      </c>
    </row>
    <row r="21" spans="1:23" ht="30" customHeight="1" outlineLevel="1" x14ac:dyDescent="0.35">
      <c r="A21" s="9"/>
      <c r="B21" s="72"/>
      <c r="C21" s="5"/>
      <c r="D21" s="5"/>
      <c r="E21" s="5"/>
      <c r="F21" s="5"/>
      <c r="G21" s="5"/>
      <c r="H21" s="170"/>
      <c r="I21" s="149" t="s">
        <v>396</v>
      </c>
      <c r="J21" s="150" t="s">
        <v>877</v>
      </c>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str">
        <f>VLOOKUP(B20,EAS!A2:B1439,2,0)</f>
        <v>COOPERATIVA MULTIACTIVA COOASOBIEN</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2683</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2671</v>
      </c>
      <c r="C48" s="125" t="s">
        <v>31</v>
      </c>
      <c r="D48" s="122" t="s">
        <v>2726</v>
      </c>
      <c r="E48" s="145" t="s">
        <v>2727</v>
      </c>
      <c r="F48" s="145" t="s">
        <v>2728</v>
      </c>
      <c r="G48" s="172">
        <f>IF(AND(E48&lt;&gt;"",F48&lt;&gt;""),((F48-E48)/30),"")</f>
        <v>11.3</v>
      </c>
      <c r="H48" s="123" t="s">
        <v>2782</v>
      </c>
      <c r="I48" s="122" t="s">
        <v>2783</v>
      </c>
      <c r="J48" s="122" t="s">
        <v>877</v>
      </c>
      <c r="K48" s="124">
        <v>1394556186</v>
      </c>
      <c r="L48" s="125" t="s">
        <v>1148</v>
      </c>
      <c r="M48" s="181"/>
      <c r="N48" s="125"/>
      <c r="O48" s="125" t="s">
        <v>1148</v>
      </c>
      <c r="P48" s="80"/>
    </row>
    <row r="49" spans="1:16" s="6" customFormat="1" ht="24.75" customHeight="1" x14ac:dyDescent="0.25">
      <c r="A49" s="143">
        <v>2</v>
      </c>
      <c r="B49" s="123" t="s">
        <v>2671</v>
      </c>
      <c r="C49" s="125" t="s">
        <v>31</v>
      </c>
      <c r="D49" s="122" t="s">
        <v>2729</v>
      </c>
      <c r="E49" s="145" t="s">
        <v>2730</v>
      </c>
      <c r="F49" s="145" t="s">
        <v>2728</v>
      </c>
      <c r="G49" s="172">
        <f t="shared" ref="G49:G107" si="1">IF(AND(E49&lt;&gt;"",F49&lt;&gt;""),((F49-E49)/30),"")</f>
        <v>11.366666666666667</v>
      </c>
      <c r="H49" s="123" t="s">
        <v>2784</v>
      </c>
      <c r="I49" s="122" t="s">
        <v>2783</v>
      </c>
      <c r="J49" s="122" t="s">
        <v>877</v>
      </c>
      <c r="K49" s="124">
        <v>4361269129</v>
      </c>
      <c r="L49" s="125" t="s">
        <v>1148</v>
      </c>
      <c r="M49" s="181"/>
      <c r="N49" s="125"/>
      <c r="O49" s="125" t="s">
        <v>1148</v>
      </c>
      <c r="P49" s="80"/>
    </row>
    <row r="50" spans="1:16" s="6" customFormat="1" ht="24.75" customHeight="1" x14ac:dyDescent="0.25">
      <c r="A50" s="143">
        <v>3</v>
      </c>
      <c r="B50" s="123" t="s">
        <v>2671</v>
      </c>
      <c r="C50" s="125" t="s">
        <v>31</v>
      </c>
      <c r="D50" s="122" t="s">
        <v>2731</v>
      </c>
      <c r="E50" s="145" t="s">
        <v>2732</v>
      </c>
      <c r="F50" s="145" t="s">
        <v>2733</v>
      </c>
      <c r="G50" s="172">
        <f t="shared" si="1"/>
        <v>7.5666666666666664</v>
      </c>
      <c r="H50" s="120" t="s">
        <v>2785</v>
      </c>
      <c r="I50" s="122" t="s">
        <v>2783</v>
      </c>
      <c r="J50" s="122" t="s">
        <v>877</v>
      </c>
      <c r="K50" s="124">
        <v>2686658600</v>
      </c>
      <c r="L50" s="125" t="s">
        <v>1148</v>
      </c>
      <c r="M50" s="181"/>
      <c r="N50" s="125"/>
      <c r="O50" s="125" t="s">
        <v>1148</v>
      </c>
      <c r="P50" s="80"/>
    </row>
    <row r="51" spans="1:16" s="6" customFormat="1" ht="24.75" customHeight="1" outlineLevel="1" x14ac:dyDescent="0.25">
      <c r="A51" s="143">
        <v>4</v>
      </c>
      <c r="B51" s="123" t="s">
        <v>2671</v>
      </c>
      <c r="C51" s="125" t="s">
        <v>31</v>
      </c>
      <c r="D51" s="122" t="s">
        <v>2734</v>
      </c>
      <c r="E51" s="145" t="s">
        <v>2732</v>
      </c>
      <c r="F51" s="145" t="s">
        <v>2733</v>
      </c>
      <c r="G51" s="172">
        <f t="shared" si="1"/>
        <v>7.5666666666666664</v>
      </c>
      <c r="H51" s="123" t="s">
        <v>2786</v>
      </c>
      <c r="I51" s="122" t="s">
        <v>2783</v>
      </c>
      <c r="J51" s="122" t="s">
        <v>877</v>
      </c>
      <c r="K51" s="124">
        <v>834176304</v>
      </c>
      <c r="L51" s="125" t="s">
        <v>1148</v>
      </c>
      <c r="M51" s="181"/>
      <c r="N51" s="125"/>
      <c r="O51" s="125" t="s">
        <v>1148</v>
      </c>
      <c r="P51" s="80"/>
    </row>
    <row r="52" spans="1:16" s="7" customFormat="1" ht="24.75" customHeight="1" outlineLevel="1" x14ac:dyDescent="0.25">
      <c r="A52" s="144">
        <v>5</v>
      </c>
      <c r="B52" s="123" t="s">
        <v>2671</v>
      </c>
      <c r="C52" s="125" t="s">
        <v>31</v>
      </c>
      <c r="D52" s="122" t="s">
        <v>2735</v>
      </c>
      <c r="E52" s="145" t="s">
        <v>2736</v>
      </c>
      <c r="F52" s="145" t="s">
        <v>2737</v>
      </c>
      <c r="G52" s="172">
        <f t="shared" si="1"/>
        <v>12.133333333333333</v>
      </c>
      <c r="H52" s="120" t="s">
        <v>2787</v>
      </c>
      <c r="I52" s="122" t="s">
        <v>2783</v>
      </c>
      <c r="J52" s="122" t="s">
        <v>877</v>
      </c>
      <c r="K52" s="124">
        <v>984014509</v>
      </c>
      <c r="L52" s="125" t="s">
        <v>1148</v>
      </c>
      <c r="M52" s="181"/>
      <c r="N52" s="125"/>
      <c r="O52" s="125" t="s">
        <v>1148</v>
      </c>
      <c r="P52" s="81"/>
    </row>
    <row r="53" spans="1:16" s="7" customFormat="1" ht="24.75" customHeight="1" outlineLevel="1" x14ac:dyDescent="0.25">
      <c r="A53" s="144">
        <v>6</v>
      </c>
      <c r="B53" s="123" t="s">
        <v>2671</v>
      </c>
      <c r="C53" s="125" t="s">
        <v>31</v>
      </c>
      <c r="D53" s="122" t="s">
        <v>2738</v>
      </c>
      <c r="E53" s="145" t="s">
        <v>2736</v>
      </c>
      <c r="F53" s="145" t="s">
        <v>2737</v>
      </c>
      <c r="G53" s="172">
        <f t="shared" si="1"/>
        <v>12.133333333333333</v>
      </c>
      <c r="H53" s="120" t="s">
        <v>2788</v>
      </c>
      <c r="I53" s="122" t="s">
        <v>2783</v>
      </c>
      <c r="J53" s="122" t="s">
        <v>877</v>
      </c>
      <c r="K53" s="124">
        <v>4247229228</v>
      </c>
      <c r="L53" s="125" t="s">
        <v>1148</v>
      </c>
      <c r="M53" s="181"/>
      <c r="N53" s="125"/>
      <c r="O53" s="125" t="s">
        <v>1148</v>
      </c>
      <c r="P53" s="81"/>
    </row>
    <row r="54" spans="1:16" s="7" customFormat="1" ht="24.75" customHeight="1" outlineLevel="1" x14ac:dyDescent="0.25">
      <c r="A54" s="144">
        <v>7</v>
      </c>
      <c r="B54" s="123" t="s">
        <v>2671</v>
      </c>
      <c r="C54" s="125" t="s">
        <v>31</v>
      </c>
      <c r="D54" s="122" t="s">
        <v>2739</v>
      </c>
      <c r="E54" s="145" t="s">
        <v>2740</v>
      </c>
      <c r="F54" s="145" t="s">
        <v>2741</v>
      </c>
      <c r="G54" s="172">
        <f t="shared" si="1"/>
        <v>11.166666666666666</v>
      </c>
      <c r="H54" s="123" t="s">
        <v>2789</v>
      </c>
      <c r="I54" s="122" t="s">
        <v>2783</v>
      </c>
      <c r="J54" s="122" t="s">
        <v>877</v>
      </c>
      <c r="K54" s="119">
        <v>3275338304</v>
      </c>
      <c r="L54" s="125" t="s">
        <v>1148</v>
      </c>
      <c r="M54" s="181"/>
      <c r="N54" s="125"/>
      <c r="O54" s="125" t="s">
        <v>1148</v>
      </c>
      <c r="P54" s="81"/>
    </row>
    <row r="55" spans="1:16" s="7" customFormat="1" ht="24.75" customHeight="1" outlineLevel="1" x14ac:dyDescent="0.25">
      <c r="A55" s="144">
        <v>8</v>
      </c>
      <c r="B55" s="123" t="s">
        <v>2671</v>
      </c>
      <c r="C55" s="125" t="s">
        <v>31</v>
      </c>
      <c r="D55" s="122" t="s">
        <v>2742</v>
      </c>
      <c r="E55" s="145" t="s">
        <v>2743</v>
      </c>
      <c r="F55" s="145" t="s">
        <v>2741</v>
      </c>
      <c r="G55" s="172">
        <f t="shared" si="1"/>
        <v>12.833333333333334</v>
      </c>
      <c r="H55" s="123" t="s">
        <v>2790</v>
      </c>
      <c r="I55" s="122" t="s">
        <v>2783</v>
      </c>
      <c r="J55" s="122" t="s">
        <v>877</v>
      </c>
      <c r="K55" s="119">
        <v>2505937200</v>
      </c>
      <c r="L55" s="125" t="s">
        <v>1148</v>
      </c>
      <c r="M55" s="181"/>
      <c r="N55" s="125"/>
      <c r="O55" s="125" t="s">
        <v>1148</v>
      </c>
      <c r="P55" s="81"/>
    </row>
    <row r="56" spans="1:16" s="7" customFormat="1" ht="24.75" customHeight="1" outlineLevel="1" x14ac:dyDescent="0.25">
      <c r="A56" s="144">
        <v>9</v>
      </c>
      <c r="B56" s="123" t="s">
        <v>2671</v>
      </c>
      <c r="C56" s="125" t="s">
        <v>31</v>
      </c>
      <c r="D56" s="122" t="s">
        <v>2744</v>
      </c>
      <c r="E56" s="145" t="s">
        <v>2745</v>
      </c>
      <c r="F56" s="145" t="s">
        <v>2741</v>
      </c>
      <c r="G56" s="172">
        <f t="shared" si="1"/>
        <v>12.7</v>
      </c>
      <c r="H56" s="123" t="s">
        <v>2790</v>
      </c>
      <c r="I56" s="122" t="s">
        <v>2783</v>
      </c>
      <c r="J56" s="122" t="s">
        <v>877</v>
      </c>
      <c r="K56" s="119">
        <v>906497564</v>
      </c>
      <c r="L56" s="125" t="s">
        <v>1148</v>
      </c>
      <c r="M56" s="181"/>
      <c r="N56" s="125"/>
      <c r="O56" s="125" t="s">
        <v>1148</v>
      </c>
      <c r="P56" s="81"/>
    </row>
    <row r="57" spans="1:16" s="7" customFormat="1" ht="24.75" customHeight="1" outlineLevel="1" x14ac:dyDescent="0.25">
      <c r="A57" s="144">
        <v>10</v>
      </c>
      <c r="B57" s="123" t="s">
        <v>2671</v>
      </c>
      <c r="C57" s="125" t="s">
        <v>31</v>
      </c>
      <c r="D57" s="122" t="s">
        <v>2746</v>
      </c>
      <c r="E57" s="145" t="s">
        <v>2747</v>
      </c>
      <c r="F57" s="145" t="s">
        <v>2748</v>
      </c>
      <c r="G57" s="172">
        <f t="shared" si="1"/>
        <v>9.3333333333333339</v>
      </c>
      <c r="H57" s="123" t="s">
        <v>2791</v>
      </c>
      <c r="I57" s="122" t="s">
        <v>2783</v>
      </c>
      <c r="J57" s="122" t="s">
        <v>877</v>
      </c>
      <c r="K57" s="124">
        <v>3811806038</v>
      </c>
      <c r="L57" s="125" t="s">
        <v>1148</v>
      </c>
      <c r="M57" s="181"/>
      <c r="N57" s="125"/>
      <c r="O57" s="125" t="s">
        <v>1148</v>
      </c>
      <c r="P57" s="81"/>
    </row>
    <row r="58" spans="1:16" s="7" customFormat="1" ht="24.75" customHeight="1" outlineLevel="1" x14ac:dyDescent="0.25">
      <c r="A58" s="144">
        <v>11</v>
      </c>
      <c r="B58" s="123" t="s">
        <v>2671</v>
      </c>
      <c r="C58" s="125" t="s">
        <v>31</v>
      </c>
      <c r="D58" s="122" t="s">
        <v>2749</v>
      </c>
      <c r="E58" s="145" t="s">
        <v>2750</v>
      </c>
      <c r="F58" s="145" t="s">
        <v>2745</v>
      </c>
      <c r="G58" s="172">
        <f t="shared" si="1"/>
        <v>16.2</v>
      </c>
      <c r="H58" s="123" t="s">
        <v>2792</v>
      </c>
      <c r="I58" s="122" t="s">
        <v>2783</v>
      </c>
      <c r="J58" s="122" t="s">
        <v>877</v>
      </c>
      <c r="K58" s="124">
        <v>1600460383</v>
      </c>
      <c r="L58" s="125" t="s">
        <v>1148</v>
      </c>
      <c r="M58" s="181"/>
      <c r="N58" s="125"/>
      <c r="O58" s="125" t="s">
        <v>1148</v>
      </c>
      <c r="P58" s="81"/>
    </row>
    <row r="59" spans="1:16" s="7" customFormat="1" ht="24.75" customHeight="1" outlineLevel="1" x14ac:dyDescent="0.25">
      <c r="A59" s="144">
        <v>12</v>
      </c>
      <c r="B59" s="123" t="s">
        <v>2671</v>
      </c>
      <c r="C59" s="125" t="s">
        <v>31</v>
      </c>
      <c r="D59" s="122" t="s">
        <v>2751</v>
      </c>
      <c r="E59" s="145" t="s">
        <v>2752</v>
      </c>
      <c r="F59" s="145" t="s">
        <v>2753</v>
      </c>
      <c r="G59" s="172">
        <f t="shared" si="1"/>
        <v>11.166666666666666</v>
      </c>
      <c r="H59" s="123" t="s">
        <v>2793</v>
      </c>
      <c r="I59" s="122" t="s">
        <v>2783</v>
      </c>
      <c r="J59" s="122" t="s">
        <v>877</v>
      </c>
      <c r="K59" s="124">
        <v>2484854611</v>
      </c>
      <c r="L59" s="125" t="s">
        <v>1148</v>
      </c>
      <c r="M59" s="181"/>
      <c r="N59" s="125"/>
      <c r="O59" s="125" t="s">
        <v>1148</v>
      </c>
      <c r="P59" s="81"/>
    </row>
    <row r="60" spans="1:16" s="7" customFormat="1" ht="24.75" customHeight="1" outlineLevel="1" x14ac:dyDescent="0.25">
      <c r="A60" s="144">
        <v>13</v>
      </c>
      <c r="B60" s="123" t="s">
        <v>2671</v>
      </c>
      <c r="C60" s="125" t="s">
        <v>31</v>
      </c>
      <c r="D60" s="122" t="s">
        <v>2754</v>
      </c>
      <c r="E60" s="145" t="s">
        <v>2755</v>
      </c>
      <c r="F60" s="145" t="s">
        <v>2756</v>
      </c>
      <c r="G60" s="172">
        <f t="shared" si="1"/>
        <v>10.966666666666667</v>
      </c>
      <c r="H60" s="123" t="s">
        <v>2794</v>
      </c>
      <c r="I60" s="122" t="s">
        <v>2783</v>
      </c>
      <c r="J60" s="122" t="s">
        <v>877</v>
      </c>
      <c r="K60" s="124">
        <v>801607454</v>
      </c>
      <c r="L60" s="125" t="s">
        <v>1148</v>
      </c>
      <c r="M60" s="181"/>
      <c r="N60" s="125"/>
      <c r="O60" s="125" t="s">
        <v>1148</v>
      </c>
      <c r="P60" s="81"/>
    </row>
    <row r="61" spans="1:16" s="7" customFormat="1" ht="24.75" customHeight="1" outlineLevel="1" x14ac:dyDescent="0.25">
      <c r="A61" s="144">
        <v>14</v>
      </c>
      <c r="B61" s="123" t="s">
        <v>2671</v>
      </c>
      <c r="C61" s="125" t="s">
        <v>31</v>
      </c>
      <c r="D61" s="122" t="s">
        <v>2757</v>
      </c>
      <c r="E61" s="145" t="s">
        <v>2758</v>
      </c>
      <c r="F61" s="145" t="s">
        <v>2745</v>
      </c>
      <c r="G61" s="172">
        <f t="shared" si="1"/>
        <v>24.5</v>
      </c>
      <c r="H61" s="123" t="s">
        <v>2795</v>
      </c>
      <c r="I61" s="122" t="s">
        <v>2783</v>
      </c>
      <c r="J61" s="122" t="s">
        <v>877</v>
      </c>
      <c r="K61" s="124">
        <v>2345056564</v>
      </c>
      <c r="L61" s="125" t="s">
        <v>1148</v>
      </c>
      <c r="M61" s="181"/>
      <c r="N61" s="125"/>
      <c r="O61" s="125" t="s">
        <v>1148</v>
      </c>
      <c r="P61" s="81"/>
    </row>
    <row r="62" spans="1:16" s="7" customFormat="1" ht="24.75" customHeight="1" outlineLevel="1" x14ac:dyDescent="0.25">
      <c r="A62" s="144">
        <v>15</v>
      </c>
      <c r="B62" s="123" t="s">
        <v>2671</v>
      </c>
      <c r="C62" s="125" t="s">
        <v>31</v>
      </c>
      <c r="D62" s="122" t="s">
        <v>2759</v>
      </c>
      <c r="E62" s="145" t="s">
        <v>2760</v>
      </c>
      <c r="F62" s="145" t="s">
        <v>2761</v>
      </c>
      <c r="G62" s="172">
        <f t="shared" si="1"/>
        <v>2.7</v>
      </c>
      <c r="H62" s="123" t="s">
        <v>2796</v>
      </c>
      <c r="I62" s="122" t="s">
        <v>2783</v>
      </c>
      <c r="J62" s="122" t="s">
        <v>877</v>
      </c>
      <c r="K62" s="124">
        <v>133890900</v>
      </c>
      <c r="L62" s="125" t="s">
        <v>1148</v>
      </c>
      <c r="M62" s="181"/>
      <c r="N62" s="125"/>
      <c r="O62" s="125" t="s">
        <v>1148</v>
      </c>
      <c r="P62" s="81"/>
    </row>
    <row r="63" spans="1:16" s="7" customFormat="1" ht="24.75" customHeight="1" outlineLevel="1" x14ac:dyDescent="0.25">
      <c r="A63" s="144">
        <v>16</v>
      </c>
      <c r="B63" s="123" t="s">
        <v>2671</v>
      </c>
      <c r="C63" s="125" t="s">
        <v>31</v>
      </c>
      <c r="D63" s="122" t="s">
        <v>2762</v>
      </c>
      <c r="E63" s="145" t="s">
        <v>2763</v>
      </c>
      <c r="F63" s="145" t="s">
        <v>2761</v>
      </c>
      <c r="G63" s="172">
        <f t="shared" si="1"/>
        <v>11.366666666666667</v>
      </c>
      <c r="H63" s="123" t="s">
        <v>2797</v>
      </c>
      <c r="I63" s="122" t="s">
        <v>2783</v>
      </c>
      <c r="J63" s="122" t="s">
        <v>877</v>
      </c>
      <c r="K63" s="124">
        <v>2005249880</v>
      </c>
      <c r="L63" s="125" t="s">
        <v>1148</v>
      </c>
      <c r="M63" s="181"/>
      <c r="N63" s="125"/>
      <c r="O63" s="125" t="s">
        <v>1148</v>
      </c>
      <c r="P63" s="81"/>
    </row>
    <row r="64" spans="1:16" s="7" customFormat="1" ht="24.75" customHeight="1" outlineLevel="1" x14ac:dyDescent="0.25">
      <c r="A64" s="144">
        <v>17</v>
      </c>
      <c r="B64" s="123" t="s">
        <v>2671</v>
      </c>
      <c r="C64" s="125" t="s">
        <v>31</v>
      </c>
      <c r="D64" s="122" t="s">
        <v>2764</v>
      </c>
      <c r="E64" s="145" t="s">
        <v>2765</v>
      </c>
      <c r="F64" s="145" t="s">
        <v>2766</v>
      </c>
      <c r="G64" s="172">
        <f t="shared" si="1"/>
        <v>24.466666666666665</v>
      </c>
      <c r="H64" s="123" t="s">
        <v>2798</v>
      </c>
      <c r="I64" s="122" t="s">
        <v>2783</v>
      </c>
      <c r="J64" s="122" t="s">
        <v>877</v>
      </c>
      <c r="K64" s="124">
        <v>68169848</v>
      </c>
      <c r="L64" s="125" t="s">
        <v>1148</v>
      </c>
      <c r="M64" s="181"/>
      <c r="N64" s="125"/>
      <c r="O64" s="125" t="s">
        <v>1148</v>
      </c>
      <c r="P64" s="81"/>
    </row>
    <row r="65" spans="1:16" s="7" customFormat="1" ht="24.75" customHeight="1" outlineLevel="1" x14ac:dyDescent="0.25">
      <c r="A65" s="144">
        <v>18</v>
      </c>
      <c r="B65" s="123" t="s">
        <v>2671</v>
      </c>
      <c r="C65" s="125" t="s">
        <v>31</v>
      </c>
      <c r="D65" s="122" t="s">
        <v>2767</v>
      </c>
      <c r="E65" s="145" t="s">
        <v>2768</v>
      </c>
      <c r="F65" s="145" t="s">
        <v>2745</v>
      </c>
      <c r="G65" s="172">
        <f t="shared" si="1"/>
        <v>24.233333333333334</v>
      </c>
      <c r="H65" s="123" t="s">
        <v>2795</v>
      </c>
      <c r="I65" s="122" t="s">
        <v>2783</v>
      </c>
      <c r="J65" s="122" t="s">
        <v>877</v>
      </c>
      <c r="K65" s="124">
        <v>1687974485</v>
      </c>
      <c r="L65" s="125" t="s">
        <v>1148</v>
      </c>
      <c r="M65" s="181"/>
      <c r="N65" s="125"/>
      <c r="O65" s="125" t="s">
        <v>1148</v>
      </c>
      <c r="P65" s="81"/>
    </row>
    <row r="66" spans="1:16" s="7" customFormat="1" ht="24.75" customHeight="1" outlineLevel="1" x14ac:dyDescent="0.25">
      <c r="A66" s="144">
        <v>19</v>
      </c>
      <c r="B66" s="123" t="s">
        <v>2671</v>
      </c>
      <c r="C66" s="125" t="s">
        <v>31</v>
      </c>
      <c r="D66" s="122" t="s">
        <v>2769</v>
      </c>
      <c r="E66" s="145" t="s">
        <v>2770</v>
      </c>
      <c r="F66" s="145" t="s">
        <v>2771</v>
      </c>
      <c r="G66" s="172">
        <f t="shared" si="1"/>
        <v>11</v>
      </c>
      <c r="H66" s="123" t="s">
        <v>2799</v>
      </c>
      <c r="I66" s="122" t="s">
        <v>2783</v>
      </c>
      <c r="J66" s="122" t="s">
        <v>877</v>
      </c>
      <c r="K66" s="124">
        <v>2158080726</v>
      </c>
      <c r="L66" s="125" t="s">
        <v>1148</v>
      </c>
      <c r="M66" s="181"/>
      <c r="N66" s="125"/>
      <c r="O66" s="125" t="s">
        <v>1148</v>
      </c>
      <c r="P66" s="81"/>
    </row>
    <row r="67" spans="1:16" s="7" customFormat="1" ht="24.75" customHeight="1" outlineLevel="1" x14ac:dyDescent="0.25">
      <c r="A67" s="144">
        <v>20</v>
      </c>
      <c r="B67" s="123" t="s">
        <v>2671</v>
      </c>
      <c r="C67" s="125" t="s">
        <v>31</v>
      </c>
      <c r="D67" s="122" t="s">
        <v>2772</v>
      </c>
      <c r="E67" s="145" t="s">
        <v>2773</v>
      </c>
      <c r="F67" s="145" t="s">
        <v>2774</v>
      </c>
      <c r="G67" s="172">
        <f t="shared" ref="G67:G82" si="2">IF(AND(E67&lt;&gt;"",F67&lt;&gt;""),((F67-E67)/30),"")</f>
        <v>4.0333333333333332</v>
      </c>
      <c r="H67" s="123" t="s">
        <v>2800</v>
      </c>
      <c r="I67" s="122" t="s">
        <v>2783</v>
      </c>
      <c r="J67" s="122" t="s">
        <v>877</v>
      </c>
      <c r="K67" s="124">
        <v>714998755</v>
      </c>
      <c r="L67" s="125" t="s">
        <v>1148</v>
      </c>
      <c r="M67" s="181"/>
      <c r="N67" s="125"/>
      <c r="O67" s="125" t="s">
        <v>1148</v>
      </c>
      <c r="P67" s="81"/>
    </row>
    <row r="68" spans="1:16" s="7" customFormat="1" ht="24.75" customHeight="1" outlineLevel="1" x14ac:dyDescent="0.25">
      <c r="A68" s="144">
        <v>21</v>
      </c>
      <c r="B68" s="123" t="s">
        <v>2671</v>
      </c>
      <c r="C68" s="125" t="s">
        <v>31</v>
      </c>
      <c r="D68" s="122" t="s">
        <v>2775</v>
      </c>
      <c r="E68" s="145" t="s">
        <v>2776</v>
      </c>
      <c r="F68" s="145" t="s">
        <v>2777</v>
      </c>
      <c r="G68" s="172">
        <f t="shared" si="2"/>
        <v>7.2333333333333334</v>
      </c>
      <c r="H68" s="123" t="s">
        <v>2800</v>
      </c>
      <c r="I68" s="122" t="s">
        <v>2783</v>
      </c>
      <c r="J68" s="122" t="s">
        <v>877</v>
      </c>
      <c r="K68" s="124">
        <v>1358978484</v>
      </c>
      <c r="L68" s="125" t="s">
        <v>1148</v>
      </c>
      <c r="M68" s="181"/>
      <c r="N68" s="125"/>
      <c r="O68" s="125" t="s">
        <v>1148</v>
      </c>
      <c r="P68" s="81"/>
    </row>
    <row r="69" spans="1:16" s="7" customFormat="1" ht="24.75" customHeight="1" outlineLevel="1" x14ac:dyDescent="0.25">
      <c r="A69" s="144">
        <v>22</v>
      </c>
      <c r="B69" s="123" t="s">
        <v>2671</v>
      </c>
      <c r="C69" s="125" t="s">
        <v>31</v>
      </c>
      <c r="D69" s="122" t="s">
        <v>2778</v>
      </c>
      <c r="E69" s="145" t="s">
        <v>2779</v>
      </c>
      <c r="F69" s="145" t="s">
        <v>2780</v>
      </c>
      <c r="G69" s="172">
        <f t="shared" si="2"/>
        <v>11.466666666666667</v>
      </c>
      <c r="H69" s="123" t="s">
        <v>2800</v>
      </c>
      <c r="I69" s="122" t="s">
        <v>2783</v>
      </c>
      <c r="J69" s="122" t="s">
        <v>877</v>
      </c>
      <c r="K69" s="124">
        <v>2007071417</v>
      </c>
      <c r="L69" s="125" t="s">
        <v>1148</v>
      </c>
      <c r="M69" s="181"/>
      <c r="N69" s="125"/>
      <c r="O69" s="125" t="s">
        <v>1148</v>
      </c>
      <c r="P69" s="81"/>
    </row>
    <row r="70" spans="1:16" s="7" customFormat="1" ht="24.75" customHeight="1" outlineLevel="1" x14ac:dyDescent="0.25">
      <c r="A70" s="144">
        <v>23</v>
      </c>
      <c r="B70" s="123" t="s">
        <v>2671</v>
      </c>
      <c r="C70" s="125" t="s">
        <v>31</v>
      </c>
      <c r="D70" s="122" t="s">
        <v>2781</v>
      </c>
      <c r="E70" s="145">
        <v>39600</v>
      </c>
      <c r="F70" s="145">
        <v>39813</v>
      </c>
      <c r="G70" s="172">
        <f t="shared" si="2"/>
        <v>7.1</v>
      </c>
      <c r="H70" s="123" t="s">
        <v>2801</v>
      </c>
      <c r="I70" s="122" t="s">
        <v>2783</v>
      </c>
      <c r="J70" s="122" t="s">
        <v>877</v>
      </c>
      <c r="K70" s="124">
        <v>336788249</v>
      </c>
      <c r="L70" s="125" t="s">
        <v>1148</v>
      </c>
      <c r="M70" s="181"/>
      <c r="N70" s="125"/>
      <c r="O70" s="125" t="s">
        <v>1148</v>
      </c>
      <c r="P70" s="81"/>
    </row>
    <row r="71" spans="1:16" s="7" customFormat="1" ht="24.75" customHeight="1" outlineLevel="1" x14ac:dyDescent="0.25">
      <c r="A71" s="144">
        <v>24</v>
      </c>
      <c r="B71" s="123" t="s">
        <v>2671</v>
      </c>
      <c r="C71" s="125" t="s">
        <v>31</v>
      </c>
      <c r="D71" s="122" t="s">
        <v>2803</v>
      </c>
      <c r="E71" s="145">
        <v>37002</v>
      </c>
      <c r="F71" s="145">
        <v>37256</v>
      </c>
      <c r="G71" s="172">
        <f t="shared" si="2"/>
        <v>8.4666666666666668</v>
      </c>
      <c r="H71" s="123" t="s">
        <v>2802</v>
      </c>
      <c r="I71" s="122" t="s">
        <v>2783</v>
      </c>
      <c r="J71" s="122" t="s">
        <v>877</v>
      </c>
      <c r="K71" s="124">
        <v>3435531285</v>
      </c>
      <c r="L71" s="125" t="s">
        <v>1148</v>
      </c>
      <c r="M71" s="181"/>
      <c r="N71" s="125"/>
      <c r="O71" s="125" t="s">
        <v>1148</v>
      </c>
      <c r="P71" s="81"/>
    </row>
    <row r="72" spans="1:16" s="7" customFormat="1" ht="24.75" customHeight="1" outlineLevel="1" x14ac:dyDescent="0.25">
      <c r="A72" s="144">
        <v>25</v>
      </c>
      <c r="B72" s="123" t="s">
        <v>2671</v>
      </c>
      <c r="C72" s="125" t="s">
        <v>31</v>
      </c>
      <c r="D72" s="122" t="s">
        <v>2829</v>
      </c>
      <c r="E72" s="122" t="s">
        <v>2732</v>
      </c>
      <c r="F72" s="122" t="s">
        <v>2830</v>
      </c>
      <c r="G72" s="172">
        <f t="shared" si="2"/>
        <v>10.633333333333333</v>
      </c>
      <c r="H72" s="123" t="s">
        <v>2831</v>
      </c>
      <c r="I72" s="122" t="s">
        <v>64</v>
      </c>
      <c r="J72" s="122" t="s">
        <v>377</v>
      </c>
      <c r="K72" s="124">
        <v>3710028917</v>
      </c>
      <c r="L72" s="125" t="s">
        <v>1148</v>
      </c>
      <c r="M72" s="181"/>
      <c r="N72" s="125"/>
      <c r="O72" s="125" t="s">
        <v>26</v>
      </c>
      <c r="P72" s="81"/>
    </row>
    <row r="73" spans="1:16" s="7" customFormat="1" ht="24.75" customHeight="1" outlineLevel="1" x14ac:dyDescent="0.25">
      <c r="A73" s="144">
        <v>26</v>
      </c>
      <c r="B73" s="123" t="s">
        <v>2671</v>
      </c>
      <c r="C73" s="125" t="s">
        <v>31</v>
      </c>
      <c r="D73" s="122" t="s">
        <v>2832</v>
      </c>
      <c r="E73" s="122" t="s">
        <v>2833</v>
      </c>
      <c r="F73" s="122" t="s">
        <v>2733</v>
      </c>
      <c r="G73" s="172">
        <f t="shared" si="2"/>
        <v>21.233333333333334</v>
      </c>
      <c r="H73" s="123" t="s">
        <v>2834</v>
      </c>
      <c r="I73" s="122" t="s">
        <v>64</v>
      </c>
      <c r="J73" s="122" t="s">
        <v>377</v>
      </c>
      <c r="K73" s="124">
        <v>6181516770</v>
      </c>
      <c r="L73" s="125" t="s">
        <v>1148</v>
      </c>
      <c r="M73" s="181"/>
      <c r="N73" s="125"/>
      <c r="O73" s="125" t="s">
        <v>26</v>
      </c>
      <c r="P73" s="81"/>
    </row>
    <row r="74" spans="1:16" s="7" customFormat="1" ht="24.75" customHeight="1" outlineLevel="1" x14ac:dyDescent="0.25">
      <c r="A74" s="144">
        <v>27</v>
      </c>
      <c r="B74" s="123" t="s">
        <v>2671</v>
      </c>
      <c r="C74" s="125" t="s">
        <v>31</v>
      </c>
      <c r="D74" s="122" t="s">
        <v>2835</v>
      </c>
      <c r="E74" s="122" t="s">
        <v>2836</v>
      </c>
      <c r="F74" s="122" t="s">
        <v>2748</v>
      </c>
      <c r="G74" s="172">
        <f t="shared" si="2"/>
        <v>9.3000000000000007</v>
      </c>
      <c r="H74" s="123" t="s">
        <v>2785</v>
      </c>
      <c r="I74" s="122" t="s">
        <v>64</v>
      </c>
      <c r="J74" s="122" t="s">
        <v>377</v>
      </c>
      <c r="K74" s="124">
        <v>6240926042</v>
      </c>
      <c r="L74" s="125" t="s">
        <v>1148</v>
      </c>
      <c r="M74" s="181"/>
      <c r="N74" s="125"/>
      <c r="O74" s="125" t="s">
        <v>26</v>
      </c>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2808</v>
      </c>
      <c r="E114" s="145">
        <v>43878</v>
      </c>
      <c r="F114" s="145">
        <v>44196</v>
      </c>
      <c r="G114" s="172">
        <f>IF(AND(E114&lt;&gt;"",F114&lt;&gt;""),((F114-E114)/30),"")</f>
        <v>10.6</v>
      </c>
      <c r="H114" s="123" t="s">
        <v>2820</v>
      </c>
      <c r="I114" s="122" t="s">
        <v>64</v>
      </c>
      <c r="J114" s="122" t="s">
        <v>377</v>
      </c>
      <c r="K114" s="124">
        <v>4090768777</v>
      </c>
      <c r="L114" s="102">
        <f>+IF(AND(K114&gt;0,O114="Ejecución"),(K114/877802)*Tabla283[[#This Row],[% participación]],IF(AND(K114&gt;0,O114&lt;&gt;"Ejecución"),"-",""))</f>
        <v>4660.2408937322998</v>
      </c>
      <c r="M114" s="125" t="s">
        <v>1148</v>
      </c>
      <c r="N114" s="181">
        <f>+IF(M116="No",1,IF(M116="Si","Ingrese %",""))</f>
        <v>1</v>
      </c>
      <c r="O114" s="177" t="s">
        <v>1150</v>
      </c>
      <c r="P114" s="80"/>
    </row>
    <row r="115" spans="1:16" s="6" customFormat="1" ht="24.75" customHeight="1" x14ac:dyDescent="0.25">
      <c r="A115" s="143">
        <v>2</v>
      </c>
      <c r="B115" s="175" t="s">
        <v>2671</v>
      </c>
      <c r="C115" s="176" t="s">
        <v>31</v>
      </c>
      <c r="D115" s="122" t="s">
        <v>2809</v>
      </c>
      <c r="E115" s="145">
        <v>43883</v>
      </c>
      <c r="F115" s="145">
        <v>44196</v>
      </c>
      <c r="G115" s="172">
        <f t="shared" ref="G115:G160" si="3">IF(AND(E115&lt;&gt;"",F115&lt;&gt;""),((F115-E115)/30),"")</f>
        <v>10.433333333333334</v>
      </c>
      <c r="H115" s="123" t="s">
        <v>2821</v>
      </c>
      <c r="I115" s="122" t="s">
        <v>64</v>
      </c>
      <c r="J115" s="122" t="s">
        <v>377</v>
      </c>
      <c r="K115" s="68">
        <v>4760848129</v>
      </c>
      <c r="L115" s="102">
        <f>+IF(AND(K115&gt;0,O115="Ejecución"),(K115/877802)*Tabla283[[#This Row],[% participación]],IF(AND(K115&gt;0,O115&lt;&gt;"Ejecución"),"-",""))</f>
        <v>5423.6013691014605</v>
      </c>
      <c r="M115" s="125" t="s">
        <v>1148</v>
      </c>
      <c r="N115" s="181">
        <f>+IF(M116="No",1,IF(M116="Si","Ingrese %",""))</f>
        <v>1</v>
      </c>
      <c r="O115" s="177" t="s">
        <v>1150</v>
      </c>
      <c r="P115" s="80"/>
    </row>
    <row r="116" spans="1:16" s="6" customFormat="1" ht="24.75" customHeight="1" x14ac:dyDescent="0.25">
      <c r="A116" s="143">
        <v>3</v>
      </c>
      <c r="B116" s="175" t="s">
        <v>2671</v>
      </c>
      <c r="C116" s="176" t="s">
        <v>31</v>
      </c>
      <c r="D116" s="122" t="s">
        <v>2810</v>
      </c>
      <c r="E116" s="145">
        <v>43878</v>
      </c>
      <c r="F116" s="145">
        <v>44196</v>
      </c>
      <c r="G116" s="172">
        <f t="shared" si="3"/>
        <v>10.6</v>
      </c>
      <c r="H116" s="123" t="s">
        <v>2822</v>
      </c>
      <c r="I116" s="122" t="s">
        <v>64</v>
      </c>
      <c r="J116" s="122" t="s">
        <v>402</v>
      </c>
      <c r="K116" s="68">
        <v>2416619753</v>
      </c>
      <c r="L116" s="102">
        <f>+IF(AND(K116&gt;0,O116="Ejecución"),(K116/877802)*Tabla283[[#This Row],[% participación]],IF(AND(K116&gt;0,O116&lt;&gt;"Ejecución"),"-",""))</f>
        <v>2753.0351411821798</v>
      </c>
      <c r="M116" s="125" t="s">
        <v>1148</v>
      </c>
      <c r="N116" s="181">
        <f t="shared" ref="N116:N160" si="4">+IF(M116="No",1,IF(M116="Si","Ingrese %",""))</f>
        <v>1</v>
      </c>
      <c r="O116" s="177" t="s">
        <v>1150</v>
      </c>
      <c r="P116" s="80"/>
    </row>
    <row r="117" spans="1:16" s="6" customFormat="1" ht="24.75" customHeight="1" outlineLevel="1" x14ac:dyDescent="0.25">
      <c r="A117" s="143">
        <v>4</v>
      </c>
      <c r="B117" s="175" t="s">
        <v>2671</v>
      </c>
      <c r="C117" s="176" t="s">
        <v>31</v>
      </c>
      <c r="D117" s="122" t="s">
        <v>2811</v>
      </c>
      <c r="E117" s="145">
        <v>43878</v>
      </c>
      <c r="F117" s="145">
        <v>44196</v>
      </c>
      <c r="G117" s="172">
        <f t="shared" si="3"/>
        <v>10.6</v>
      </c>
      <c r="H117" s="123" t="s">
        <v>2822</v>
      </c>
      <c r="I117" s="122" t="s">
        <v>64</v>
      </c>
      <c r="J117" s="122" t="s">
        <v>388</v>
      </c>
      <c r="K117" s="68">
        <v>1386294894</v>
      </c>
      <c r="L117" s="102">
        <f>+IF(AND(K117&gt;0,O117="Ejecución"),(K117/877802)*Tabla283[[#This Row],[% participación]],IF(AND(K117&gt;0,O117&lt;&gt;"Ejecución"),"-",""))</f>
        <v>1579.2797168381935</v>
      </c>
      <c r="M117" s="125" t="s">
        <v>1148</v>
      </c>
      <c r="N117" s="181">
        <f t="shared" si="4"/>
        <v>1</v>
      </c>
      <c r="O117" s="177" t="s">
        <v>1150</v>
      </c>
      <c r="P117" s="80"/>
    </row>
    <row r="118" spans="1:16" s="7" customFormat="1" ht="24.75" customHeight="1" outlineLevel="1" x14ac:dyDescent="0.25">
      <c r="A118" s="144">
        <v>5</v>
      </c>
      <c r="B118" s="175" t="s">
        <v>2671</v>
      </c>
      <c r="C118" s="176" t="s">
        <v>31</v>
      </c>
      <c r="D118" s="122" t="s">
        <v>2812</v>
      </c>
      <c r="E118" s="145">
        <v>43878</v>
      </c>
      <c r="F118" s="145">
        <v>44196</v>
      </c>
      <c r="G118" s="172">
        <f t="shared" si="3"/>
        <v>10.6</v>
      </c>
      <c r="H118" s="123" t="s">
        <v>2822</v>
      </c>
      <c r="I118" s="122" t="s">
        <v>64</v>
      </c>
      <c r="J118" s="122" t="s">
        <v>386</v>
      </c>
      <c r="K118" s="68">
        <v>2130954620</v>
      </c>
      <c r="L118" s="102">
        <f>+IF(AND(K118&gt;0,O118="Ejecución"),(K118/877802)*Tabla283[[#This Row],[% participación]],IF(AND(K118&gt;0,O118&lt;&gt;"Ejecución"),"-",""))</f>
        <v>2427.6028307066967</v>
      </c>
      <c r="M118" s="125" t="s">
        <v>1148</v>
      </c>
      <c r="N118" s="181">
        <f t="shared" si="4"/>
        <v>1</v>
      </c>
      <c r="O118" s="177" t="s">
        <v>1150</v>
      </c>
      <c r="P118" s="81"/>
    </row>
    <row r="119" spans="1:16" s="7" customFormat="1" ht="24.75" customHeight="1" outlineLevel="1" x14ac:dyDescent="0.25">
      <c r="A119" s="144">
        <v>6</v>
      </c>
      <c r="B119" s="175" t="s">
        <v>2671</v>
      </c>
      <c r="C119" s="176" t="s">
        <v>31</v>
      </c>
      <c r="D119" s="122" t="s">
        <v>2813</v>
      </c>
      <c r="E119" s="145">
        <v>43877</v>
      </c>
      <c r="F119" s="145">
        <v>44196</v>
      </c>
      <c r="G119" s="172">
        <f t="shared" si="3"/>
        <v>10.633333333333333</v>
      </c>
      <c r="H119" s="123" t="s">
        <v>2822</v>
      </c>
      <c r="I119" s="122" t="s">
        <v>64</v>
      </c>
      <c r="J119" s="122" t="s">
        <v>394</v>
      </c>
      <c r="K119" s="68">
        <v>1714331081</v>
      </c>
      <c r="L119" s="102">
        <f>+IF(AND(K119&gt;0,O119="Ejecución"),(K119/877802)*Tabla283[[#This Row],[% participación]],IF(AND(K119&gt;0,O119&lt;&gt;"Ejecución"),"-",""))</f>
        <v>1952.9815163328403</v>
      </c>
      <c r="M119" s="125" t="s">
        <v>1148</v>
      </c>
      <c r="N119" s="181">
        <f t="shared" si="4"/>
        <v>1</v>
      </c>
      <c r="O119" s="177" t="s">
        <v>1150</v>
      </c>
      <c r="P119" s="81"/>
    </row>
    <row r="120" spans="1:16" s="7" customFormat="1" ht="24.75" customHeight="1" outlineLevel="1" x14ac:dyDescent="0.25">
      <c r="A120" s="144">
        <v>7</v>
      </c>
      <c r="B120" s="175" t="s">
        <v>2671</v>
      </c>
      <c r="C120" s="176" t="s">
        <v>31</v>
      </c>
      <c r="D120" s="122" t="s">
        <v>2814</v>
      </c>
      <c r="E120" s="145">
        <v>44166</v>
      </c>
      <c r="F120" s="145">
        <v>44773</v>
      </c>
      <c r="G120" s="172">
        <f t="shared" si="3"/>
        <v>20.233333333333334</v>
      </c>
      <c r="H120" s="123" t="s">
        <v>2823</v>
      </c>
      <c r="I120" s="122" t="s">
        <v>64</v>
      </c>
      <c r="J120" s="122" t="s">
        <v>377</v>
      </c>
      <c r="K120" s="68">
        <v>5306593563</v>
      </c>
      <c r="L120" s="102">
        <f>+IF(AND(K120&gt;0,O120="Ejecución"),(K120/877802)*Tabla283[[#This Row],[% participación]],IF(AND(K120&gt;0,O120&lt;&gt;"Ejecución"),"-",""))</f>
        <v>6045.3195173854692</v>
      </c>
      <c r="M120" s="125" t="s">
        <v>1148</v>
      </c>
      <c r="N120" s="181">
        <f t="shared" si="4"/>
        <v>1</v>
      </c>
      <c r="O120" s="177" t="s">
        <v>1150</v>
      </c>
      <c r="P120" s="81"/>
    </row>
    <row r="121" spans="1:16" s="7" customFormat="1" ht="24.75" customHeight="1" outlineLevel="1" x14ac:dyDescent="0.25">
      <c r="A121" s="144">
        <v>8</v>
      </c>
      <c r="B121" s="175" t="s">
        <v>2671</v>
      </c>
      <c r="C121" s="176" t="s">
        <v>31</v>
      </c>
      <c r="D121" s="122" t="s">
        <v>2815</v>
      </c>
      <c r="E121" s="145">
        <v>44166</v>
      </c>
      <c r="F121" s="145">
        <v>44773</v>
      </c>
      <c r="G121" s="172">
        <f t="shared" si="3"/>
        <v>20.233333333333334</v>
      </c>
      <c r="H121" s="120" t="s">
        <v>2824</v>
      </c>
      <c r="I121" s="122" t="s">
        <v>64</v>
      </c>
      <c r="J121" s="122" t="s">
        <v>377</v>
      </c>
      <c r="K121" s="68">
        <v>1331130980</v>
      </c>
      <c r="L121" s="102">
        <f>+IF(AND(K121&gt;0,O121="Ejecución"),(K121/877802)*Tabla283[[#This Row],[% participación]],IF(AND(K121&gt;0,O121&lt;&gt;"Ejecución"),"-",""))</f>
        <v>1516.4364856767243</v>
      </c>
      <c r="M121" s="125" t="s">
        <v>1148</v>
      </c>
      <c r="N121" s="181">
        <f t="shared" si="4"/>
        <v>1</v>
      </c>
      <c r="O121" s="177" t="s">
        <v>1150</v>
      </c>
      <c r="P121" s="81"/>
    </row>
    <row r="122" spans="1:16" s="7" customFormat="1" ht="24.75" customHeight="1" outlineLevel="1" x14ac:dyDescent="0.25">
      <c r="A122" s="144">
        <v>9</v>
      </c>
      <c r="B122" s="175" t="s">
        <v>2671</v>
      </c>
      <c r="C122" s="176" t="s">
        <v>31</v>
      </c>
      <c r="D122" s="122" t="s">
        <v>2816</v>
      </c>
      <c r="E122" s="145">
        <v>44166</v>
      </c>
      <c r="F122" s="145">
        <v>44773</v>
      </c>
      <c r="G122" s="172">
        <f t="shared" si="3"/>
        <v>20.233333333333334</v>
      </c>
      <c r="H122" s="123" t="s">
        <v>2825</v>
      </c>
      <c r="I122" s="122" t="s">
        <v>64</v>
      </c>
      <c r="J122" s="122" t="s">
        <v>384</v>
      </c>
      <c r="K122" s="68">
        <v>2646414612</v>
      </c>
      <c r="L122" s="102">
        <f>+IF(AND(K122&gt;0,O122="Ejecución"),(K122/877802)*Tabla283[[#This Row],[% participación]],IF(AND(K122&gt;0,O122&lt;&gt;"Ejecución"),"-",""))</f>
        <v>3014.8195287775602</v>
      </c>
      <c r="M122" s="125" t="s">
        <v>1148</v>
      </c>
      <c r="N122" s="181">
        <f t="shared" si="4"/>
        <v>1</v>
      </c>
      <c r="O122" s="177" t="s">
        <v>1150</v>
      </c>
      <c r="P122" s="81"/>
    </row>
    <row r="123" spans="1:16" s="7" customFormat="1" ht="24.75" customHeight="1" outlineLevel="1" x14ac:dyDescent="0.25">
      <c r="A123" s="144">
        <v>10</v>
      </c>
      <c r="B123" s="175" t="s">
        <v>2671</v>
      </c>
      <c r="C123" s="176" t="s">
        <v>31</v>
      </c>
      <c r="D123" s="122" t="s">
        <v>2817</v>
      </c>
      <c r="E123" s="145">
        <v>44166</v>
      </c>
      <c r="F123" s="145">
        <v>44773</v>
      </c>
      <c r="G123" s="172">
        <f t="shared" si="3"/>
        <v>20.233333333333334</v>
      </c>
      <c r="H123" s="123" t="s">
        <v>2826</v>
      </c>
      <c r="I123" s="122" t="s">
        <v>64</v>
      </c>
      <c r="J123" s="122" t="s">
        <v>394</v>
      </c>
      <c r="K123" s="68">
        <v>441069102</v>
      </c>
      <c r="L123" s="102">
        <f>+IF(AND(K123&gt;0,O123="Ejecución"),(K123/877802)*Tabla283[[#This Row],[% participación]],IF(AND(K123&gt;0,O123&lt;&gt;"Ejecución"),"-",""))</f>
        <v>502.46992146292672</v>
      </c>
      <c r="M123" s="125" t="s">
        <v>1148</v>
      </c>
      <c r="N123" s="181">
        <f t="shared" si="4"/>
        <v>1</v>
      </c>
      <c r="O123" s="177" t="s">
        <v>1150</v>
      </c>
      <c r="P123" s="81"/>
    </row>
    <row r="124" spans="1:16" s="7" customFormat="1" ht="24.75" customHeight="1" outlineLevel="1" x14ac:dyDescent="0.25">
      <c r="A124" s="144">
        <v>11</v>
      </c>
      <c r="B124" s="175" t="s">
        <v>2671</v>
      </c>
      <c r="C124" s="176" t="s">
        <v>31</v>
      </c>
      <c r="D124" s="122" t="s">
        <v>2818</v>
      </c>
      <c r="E124" s="145">
        <v>44166</v>
      </c>
      <c r="F124" s="145">
        <v>44773</v>
      </c>
      <c r="G124" s="172">
        <f t="shared" si="3"/>
        <v>20.233333333333334</v>
      </c>
      <c r="H124" s="123" t="s">
        <v>2827</v>
      </c>
      <c r="I124" s="122" t="s">
        <v>396</v>
      </c>
      <c r="J124" s="122" t="s">
        <v>877</v>
      </c>
      <c r="K124" s="68">
        <v>5894647830</v>
      </c>
      <c r="L124" s="102">
        <f>+IF(AND(K124&gt;0,O124="Ejecución"),(K124/877802)*Tabla283[[#This Row],[% participación]],IF(AND(K124&gt;0,O124&lt;&gt;"Ejecución"),"-",""))</f>
        <v>6715.2362719611028</v>
      </c>
      <c r="M124" s="125" t="s">
        <v>1148</v>
      </c>
      <c r="N124" s="181">
        <f t="shared" si="4"/>
        <v>1</v>
      </c>
      <c r="O124" s="177" t="s">
        <v>1150</v>
      </c>
      <c r="P124" s="81"/>
    </row>
    <row r="125" spans="1:16" s="7" customFormat="1" ht="24.75" customHeight="1" outlineLevel="1" x14ac:dyDescent="0.25">
      <c r="A125" s="144">
        <v>12</v>
      </c>
      <c r="B125" s="175" t="s">
        <v>2671</v>
      </c>
      <c r="C125" s="176" t="s">
        <v>31</v>
      </c>
      <c r="D125" s="122" t="s">
        <v>2819</v>
      </c>
      <c r="E125" s="145">
        <v>44166</v>
      </c>
      <c r="F125" s="145">
        <v>44773</v>
      </c>
      <c r="G125" s="172">
        <f t="shared" si="3"/>
        <v>20.233333333333334</v>
      </c>
      <c r="H125" s="123" t="s">
        <v>2828</v>
      </c>
      <c r="I125" s="122" t="s">
        <v>396</v>
      </c>
      <c r="J125" s="122" t="s">
        <v>885</v>
      </c>
      <c r="K125" s="68">
        <v>1563192364</v>
      </c>
      <c r="L125" s="102">
        <f>+IF(AND(K125&gt;0,O125="Ejecución"),(K125/877802)*Tabla283[[#This Row],[% participación]],IF(AND(K125&gt;0,O125&lt;&gt;"Ejecución"),"-",""))</f>
        <v>1780.8029191093208</v>
      </c>
      <c r="M125" s="125" t="s">
        <v>1148</v>
      </c>
      <c r="N125" s="181">
        <f t="shared" si="4"/>
        <v>1</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c r="O179" s="8"/>
      <c r="Q179" s="19"/>
      <c r="R179" s="19"/>
      <c r="S179" s="179" t="str">
        <f>IF(M179&gt;0,SUM(L179+M179),"")</f>
        <v/>
      </c>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116626043.28</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34843</v>
      </c>
      <c r="D193" s="5"/>
      <c r="E193" s="127">
        <v>1217</v>
      </c>
      <c r="F193" s="5"/>
      <c r="G193" s="5"/>
      <c r="H193" s="147" t="s">
        <v>2804</v>
      </c>
      <c r="J193" s="5"/>
      <c r="K193" s="128">
        <v>36164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2805</v>
      </c>
      <c r="J211" s="27" t="s">
        <v>2627</v>
      </c>
      <c r="K211" s="148" t="s">
        <v>2805</v>
      </c>
      <c r="L211" s="21"/>
      <c r="M211" s="21"/>
      <c r="N211" s="21"/>
      <c r="O211" s="8"/>
    </row>
    <row r="212" spans="1:15" x14ac:dyDescent="0.25">
      <c r="A212" s="9"/>
      <c r="B212" s="27" t="s">
        <v>2624</v>
      </c>
      <c r="C212" s="147" t="s">
        <v>2804</v>
      </c>
      <c r="D212" s="21"/>
      <c r="G212" s="27" t="s">
        <v>2626</v>
      </c>
      <c r="H212" s="148" t="s">
        <v>2806</v>
      </c>
      <c r="J212" s="27" t="s">
        <v>2628</v>
      </c>
      <c r="K212" s="147" t="s">
        <v>2807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44194.522458796295</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4">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4">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44194.522458796295</v>
      </c>
      <c r="W20" s="107">
        <f ca="1">NOW()</f>
        <v>44194.522458796295</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3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3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3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3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3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3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3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3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3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3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3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3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3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3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3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3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3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3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3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3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3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3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3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3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3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3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3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3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3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3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3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3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3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3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3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3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3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3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3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3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3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3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3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3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3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3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3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3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3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3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3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3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3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3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3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3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3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3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4">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4">
      <c r="O108" s="185" t="str">
        <f>HYPERLINK("#Integrante_3!A1","INICIO")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4">
      <c r="O159" s="185" t="str">
        <f>HYPERLINK("#Integrante_3!A1","INICIO")</f>
        <v>INICIO</v>
      </c>
    </row>
    <row r="160" spans="1:16" s="19" customFormat="1" ht="31.5" customHeight="1" thickBot="1" x14ac:dyDescent="0.4">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ht="14.45" x14ac:dyDescent="0.3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45" hidden="1" x14ac:dyDescent="0.3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45" hidden="1" x14ac:dyDescent="0.3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45" hidden="1" x14ac:dyDescent="0.3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ht="14.45" x14ac:dyDescent="0.3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thickBot="1" x14ac:dyDescent="0.4">
      <c r="A184" s="10"/>
      <c r="B184" s="99"/>
      <c r="C184" s="99"/>
      <c r="D184" s="99"/>
      <c r="E184" s="99"/>
      <c r="F184" s="99"/>
      <c r="G184" s="99"/>
      <c r="H184" s="99"/>
      <c r="I184" s="180" t="s">
        <v>2675</v>
      </c>
      <c r="J184" s="99"/>
      <c r="K184" s="99"/>
      <c r="L184" s="99"/>
      <c r="M184" s="99"/>
      <c r="N184" s="100"/>
      <c r="O184" s="101"/>
    </row>
    <row r="185" spans="1:28" ht="8.25" customHeight="1" thickBot="1" x14ac:dyDescent="0.4"/>
    <row r="186" spans="1:28" s="19" customFormat="1" ht="31.5" customHeight="1" thickBot="1" x14ac:dyDescent="0.4">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ht="14.45" x14ac:dyDescent="0.3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ht="14.45" x14ac:dyDescent="0.3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6" thickBot="1" x14ac:dyDescent="0.4">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ht="14.45" x14ac:dyDescent="0.3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ht="14.45" x14ac:dyDescent="0.35">
      <c r="A203" s="9"/>
      <c r="B203" s="4" t="s">
        <v>2649</v>
      </c>
      <c r="C203" s="5"/>
      <c r="D203" s="5"/>
      <c r="E203" s="5"/>
      <c r="F203" s="5"/>
      <c r="G203" s="5"/>
      <c r="H203" s="5"/>
      <c r="I203" s="5"/>
      <c r="J203" s="5"/>
      <c r="K203" s="5"/>
      <c r="L203" s="5"/>
      <c r="M203" s="5"/>
      <c r="N203" s="5"/>
      <c r="O203" s="8"/>
    </row>
    <row r="204" spans="1:18" ht="14.45" x14ac:dyDescent="0.35">
      <c r="A204" s="9"/>
      <c r="C204" s="5"/>
      <c r="D204" s="5"/>
      <c r="E204" s="5"/>
      <c r="F204" s="5"/>
      <c r="G204" s="5"/>
      <c r="H204" s="5"/>
      <c r="I204" s="5"/>
      <c r="J204" s="5"/>
      <c r="K204" s="5"/>
      <c r="L204" s="5"/>
      <c r="M204" s="5"/>
      <c r="N204" s="5"/>
      <c r="O204" s="8"/>
    </row>
    <row r="205" spans="1:18" ht="23.45" x14ac:dyDescent="0.35">
      <c r="A205" s="9"/>
      <c r="B205" s="23"/>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14.45" x14ac:dyDescent="0.35">
      <c r="A207" s="9"/>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45" x14ac:dyDescent="0.35"/>
    <row r="213" spans="1:15" ht="15" customHeight="1" x14ac:dyDescent="0.35"/>
    <row r="214" spans="1:15" ht="15" customHeight="1" x14ac:dyDescent="0.35"/>
    <row r="215" spans="1:15" ht="15" customHeight="1" x14ac:dyDescent="0.35"/>
    <row r="216" spans="1:15" ht="15" customHeight="1" x14ac:dyDescent="0.35"/>
    <row r="217" spans="1:15" ht="15" customHeight="1" x14ac:dyDescent="0.35"/>
    <row r="218" spans="1:15" ht="15" customHeight="1" x14ac:dyDescent="0.35"/>
    <row r="219" spans="1:15" ht="15" customHeight="1" x14ac:dyDescent="0.35"/>
    <row r="220" spans="1:15" ht="15" customHeight="1" x14ac:dyDescent="0.35"/>
    <row r="221" spans="1:15" ht="15" customHeight="1" x14ac:dyDescent="0.35"/>
    <row r="222" spans="1:15" ht="15" customHeight="1" x14ac:dyDescent="0.35"/>
    <row r="223" spans="1:15" ht="15" customHeight="1" x14ac:dyDescent="0.35"/>
    <row r="224" spans="1:15" ht="15" customHeight="1" x14ac:dyDescent="0.35"/>
    <row r="225" ht="15" customHeight="1" x14ac:dyDescent="0.35"/>
    <row r="226" ht="15" customHeight="1" x14ac:dyDescent="0.3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44194.522458796295</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4">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4">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44194.522458796295</v>
      </c>
      <c r="W20" s="107">
        <f ca="1">NOW()</f>
        <v>44194.522458796295</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35">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35">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35">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35">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35">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35">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35">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35">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35">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35">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35">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35">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35">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35">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35">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35">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35">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35">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35">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35">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35">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35">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35">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3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3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3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3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3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3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3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3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3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3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35">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35">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35">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35">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35">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35">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35">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35">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35">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35">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35">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35">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35">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35">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35">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35">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35">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35">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35">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35">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35">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35">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35">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35">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35">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4">
      <c r="A107" s="144">
        <v>60</v>
      </c>
      <c r="B107" s="123"/>
      <c r="C107" s="125"/>
      <c r="D107" s="122"/>
      <c r="E107" s="145"/>
      <c r="F107" s="145"/>
      <c r="G107" s="172" t="str">
        <f t="shared" si="1"/>
        <v/>
      </c>
      <c r="H107" s="123"/>
      <c r="I107" s="122"/>
      <c r="J107" s="122"/>
      <c r="K107" s="124"/>
      <c r="L107" s="125"/>
      <c r="M107" s="118"/>
      <c r="N107" s="125"/>
      <c r="O107" s="125"/>
      <c r="P107" s="81"/>
    </row>
    <row r="108" spans="1:16" ht="29.45" customHeight="1" thickBot="1" x14ac:dyDescent="0.4">
      <c r="O108" s="185" t="str">
        <f>HYPERLINK("#Integrante_4!A1","INICIO")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4">
      <c r="O161" s="185" t="str">
        <f>HYPERLINK("#Integrante_4!A1","INICIO")</f>
        <v>INICIO</v>
      </c>
    </row>
    <row r="162" spans="1:28" s="19" customFormat="1" ht="31.5" customHeight="1" thickBot="1" x14ac:dyDescent="0.4">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ht="14.45" x14ac:dyDescent="0.3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ht="14.45" x14ac:dyDescent="0.3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thickBot="1" x14ac:dyDescent="0.4">
      <c r="A186" s="10"/>
      <c r="B186" s="99"/>
      <c r="C186" s="99"/>
      <c r="D186" s="99"/>
      <c r="E186" s="99"/>
      <c r="F186" s="99"/>
      <c r="G186" s="99"/>
      <c r="H186" s="99"/>
      <c r="I186" s="180" t="s">
        <v>2675</v>
      </c>
      <c r="J186" s="99"/>
      <c r="K186" s="99"/>
      <c r="L186" s="99"/>
      <c r="M186" s="99"/>
      <c r="N186" s="100"/>
      <c r="O186" s="101"/>
    </row>
    <row r="187" spans="1:28" ht="8.25" customHeight="1" thickBot="1" x14ac:dyDescent="0.4"/>
    <row r="188" spans="1:28" s="19" customFormat="1" ht="31.5" customHeight="1" thickBot="1" x14ac:dyDescent="0.4">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ht="14.45" x14ac:dyDescent="0.3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ht="14.45" x14ac:dyDescent="0.3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6" thickBot="1" x14ac:dyDescent="0.4">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ht="14.45" x14ac:dyDescent="0.3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ht="14.45" x14ac:dyDescent="0.35">
      <c r="A205" s="9"/>
      <c r="B205" s="4" t="s">
        <v>2649</v>
      </c>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23.45" x14ac:dyDescent="0.35">
      <c r="A207" s="9"/>
      <c r="B207" s="23"/>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ht="14.45" x14ac:dyDescent="0.35">
      <c r="A209" s="9"/>
      <c r="C209" s="5"/>
      <c r="D209" s="5"/>
      <c r="E209" s="5"/>
      <c r="F209" s="5"/>
      <c r="G209" s="5"/>
      <c r="H209" s="5"/>
      <c r="I209" s="5"/>
      <c r="J209" s="5"/>
      <c r="K209" s="5"/>
      <c r="L209" s="5"/>
      <c r="M209" s="5"/>
      <c r="N209" s="5"/>
      <c r="O209" s="8"/>
    </row>
    <row r="210" spans="1:15" ht="14.45" x14ac:dyDescent="0.3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45" x14ac:dyDescent="0.35"/>
    <row r="215" spans="1:15" ht="15" customHeight="1" x14ac:dyDescent="0.3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44194.522458796295</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4">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4">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44194.522458796295</v>
      </c>
      <c r="W20" s="107">
        <f ca="1">NOW()</f>
        <v>44194.522458796295</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3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3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3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3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3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3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3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3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3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3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3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3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3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3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3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3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3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3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3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3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3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3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3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3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3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3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3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3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3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3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3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3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3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3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3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3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3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3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3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3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3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3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3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3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3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3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3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3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3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3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3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3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3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3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3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3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3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3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4">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4">
      <c r="O108" s="185" t="str">
        <f>HYPERLINK("#Integrante_5!A1","INICIO")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4">
      <c r="O159" s="185" t="str">
        <f>HYPERLINK("#Integrante_5!A1","INICIO")</f>
        <v>INICIO</v>
      </c>
    </row>
    <row r="160" spans="1:16" s="19" customFormat="1" ht="31.5" customHeight="1" thickBot="1" x14ac:dyDescent="0.4">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ht="14.45" x14ac:dyDescent="0.3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45" hidden="1" x14ac:dyDescent="0.3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45" hidden="1" x14ac:dyDescent="0.3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45" hidden="1" x14ac:dyDescent="0.3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ht="14.45" x14ac:dyDescent="0.3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thickBot="1" x14ac:dyDescent="0.4">
      <c r="A184" s="10"/>
      <c r="B184" s="99"/>
      <c r="C184" s="99"/>
      <c r="D184" s="99"/>
      <c r="E184" s="99"/>
      <c r="F184" s="99"/>
      <c r="G184" s="99"/>
      <c r="H184" s="99"/>
      <c r="I184" s="180" t="s">
        <v>2675</v>
      </c>
      <c r="J184" s="99"/>
      <c r="K184" s="99"/>
      <c r="L184" s="99"/>
      <c r="M184" s="99"/>
      <c r="N184" s="100"/>
      <c r="O184" s="101"/>
    </row>
    <row r="185" spans="1:28" ht="8.25" customHeight="1" thickBot="1" x14ac:dyDescent="0.4"/>
    <row r="186" spans="1:28" s="19" customFormat="1" ht="31.5" customHeight="1" thickBot="1" x14ac:dyDescent="0.4">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ht="14.45" x14ac:dyDescent="0.3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ht="14.45" x14ac:dyDescent="0.3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6" thickBot="1" x14ac:dyDescent="0.4">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ht="14.45" x14ac:dyDescent="0.3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ht="14.45" x14ac:dyDescent="0.35">
      <c r="A203" s="9"/>
      <c r="B203" s="4" t="s">
        <v>2649</v>
      </c>
      <c r="C203" s="5"/>
      <c r="D203" s="5"/>
      <c r="E203" s="5"/>
      <c r="F203" s="5"/>
      <c r="G203" s="5"/>
      <c r="H203" s="5"/>
      <c r="I203" s="5"/>
      <c r="J203" s="5"/>
      <c r="K203" s="5"/>
      <c r="L203" s="5"/>
      <c r="M203" s="5"/>
      <c r="N203" s="5"/>
      <c r="O203" s="8"/>
    </row>
    <row r="204" spans="1:18" ht="14.45" x14ac:dyDescent="0.35">
      <c r="A204" s="9"/>
      <c r="C204" s="5"/>
      <c r="D204" s="5"/>
      <c r="E204" s="5"/>
      <c r="F204" s="5"/>
      <c r="G204" s="5"/>
      <c r="H204" s="5"/>
      <c r="I204" s="5"/>
      <c r="J204" s="5"/>
      <c r="K204" s="5"/>
      <c r="L204" s="5"/>
      <c r="M204" s="5"/>
      <c r="N204" s="5"/>
      <c r="O204" s="8"/>
    </row>
    <row r="205" spans="1:18" ht="23.45" x14ac:dyDescent="0.35">
      <c r="A205" s="9"/>
      <c r="B205" s="23"/>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14.45" x14ac:dyDescent="0.35">
      <c r="A207" s="9"/>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45" x14ac:dyDescent="0.3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thickBot="1" x14ac:dyDescent="0.4"/>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44194.522458796295</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4">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4">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6" x14ac:dyDescent="0.3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ht="14.45" x14ac:dyDescent="0.3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44194.522458796295</v>
      </c>
      <c r="W20" s="107">
        <f ca="1">NOW()</f>
        <v>44194.522458796295</v>
      </c>
    </row>
    <row r="21" spans="1:23" ht="30" customHeight="1" outlineLevel="1" x14ac:dyDescent="0.35">
      <c r="A21" s="9"/>
      <c r="B21" s="72"/>
      <c r="C21" s="5"/>
      <c r="D21" s="5"/>
      <c r="E21" s="5"/>
      <c r="F21" s="5"/>
      <c r="G21" s="5"/>
      <c r="H21" s="170"/>
      <c r="I21" s="149"/>
      <c r="J21" s="150"/>
      <c r="K21" s="151"/>
      <c r="L21" s="152"/>
      <c r="M21" s="152"/>
      <c r="N21" s="135">
        <f t="shared" ref="N21:N35" si="0">+(M21-L21)/30</f>
        <v>0</v>
      </c>
      <c r="O21" s="139"/>
    </row>
    <row r="22" spans="1:23" ht="30" customHeight="1" outlineLevel="1" x14ac:dyDescent="0.35">
      <c r="A22" s="9"/>
      <c r="B22" s="72"/>
      <c r="C22" s="5"/>
      <c r="D22" s="5"/>
      <c r="E22" s="5"/>
      <c r="F22" s="5"/>
      <c r="G22" s="5"/>
      <c r="H22" s="170"/>
      <c r="I22" s="149"/>
      <c r="J22" s="150"/>
      <c r="K22" s="151"/>
      <c r="L22" s="152"/>
      <c r="M22" s="152"/>
      <c r="N22" s="136">
        <f t="shared" si="0"/>
        <v>0</v>
      </c>
      <c r="O22" s="139"/>
    </row>
    <row r="23" spans="1:23" ht="30" customHeight="1" outlineLevel="1" x14ac:dyDescent="0.3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5">
      <c r="A24" s="9"/>
      <c r="B24" s="103"/>
      <c r="C24" s="21"/>
      <c r="D24" s="21"/>
      <c r="E24" s="21"/>
      <c r="F24" s="5"/>
      <c r="G24" s="5"/>
      <c r="H24" s="170"/>
      <c r="I24" s="149"/>
      <c r="J24" s="150"/>
      <c r="K24" s="151"/>
      <c r="L24" s="152"/>
      <c r="M24" s="152"/>
      <c r="N24" s="136">
        <f t="shared" si="0"/>
        <v>0</v>
      </c>
      <c r="O24" s="139"/>
    </row>
    <row r="25" spans="1:23" ht="30" customHeight="1" outlineLevel="1" x14ac:dyDescent="0.35">
      <c r="A25" s="9"/>
      <c r="B25" s="103"/>
      <c r="C25" s="21"/>
      <c r="D25" s="21"/>
      <c r="E25" s="21"/>
      <c r="F25" s="5"/>
      <c r="G25" s="5"/>
      <c r="H25" s="170"/>
      <c r="I25" s="149"/>
      <c r="J25" s="150"/>
      <c r="K25" s="151"/>
      <c r="L25" s="152"/>
      <c r="M25" s="152"/>
      <c r="N25" s="136">
        <f t="shared" si="0"/>
        <v>0</v>
      </c>
      <c r="O25" s="139"/>
    </row>
    <row r="26" spans="1:23" ht="30" customHeight="1" outlineLevel="1" x14ac:dyDescent="0.35">
      <c r="A26" s="9"/>
      <c r="B26" s="103"/>
      <c r="C26" s="21"/>
      <c r="D26" s="21"/>
      <c r="E26" s="21"/>
      <c r="F26" s="5"/>
      <c r="G26" s="5"/>
      <c r="H26" s="170"/>
      <c r="I26" s="149"/>
      <c r="J26" s="150"/>
      <c r="K26" s="151"/>
      <c r="L26" s="152"/>
      <c r="M26" s="152"/>
      <c r="N26" s="136">
        <f t="shared" si="0"/>
        <v>0</v>
      </c>
      <c r="O26" s="139"/>
    </row>
    <row r="27" spans="1:23" ht="30" customHeight="1" outlineLevel="1" x14ac:dyDescent="0.35">
      <c r="A27" s="9"/>
      <c r="B27" s="103"/>
      <c r="C27" s="21"/>
      <c r="D27" s="21"/>
      <c r="E27" s="21"/>
      <c r="F27" s="5"/>
      <c r="G27" s="5"/>
      <c r="H27" s="170"/>
      <c r="I27" s="149"/>
      <c r="J27" s="150"/>
      <c r="K27" s="151"/>
      <c r="L27" s="152"/>
      <c r="M27" s="152"/>
      <c r="N27" s="136">
        <f t="shared" si="0"/>
        <v>0</v>
      </c>
      <c r="O27" s="139"/>
    </row>
    <row r="28" spans="1:23" ht="30" customHeight="1" outlineLevel="1" x14ac:dyDescent="0.35">
      <c r="A28" s="9"/>
      <c r="B28" s="103"/>
      <c r="C28" s="21"/>
      <c r="D28" s="21"/>
      <c r="E28" s="21"/>
      <c r="F28" s="5"/>
      <c r="G28" s="5"/>
      <c r="H28" s="170"/>
      <c r="I28" s="149"/>
      <c r="J28" s="150"/>
      <c r="K28" s="151"/>
      <c r="L28" s="152"/>
      <c r="M28" s="152"/>
      <c r="N28" s="136">
        <f t="shared" si="0"/>
        <v>0</v>
      </c>
      <c r="O28" s="139"/>
    </row>
    <row r="29" spans="1:23" ht="30" customHeight="1" outlineLevel="1" x14ac:dyDescent="0.35">
      <c r="A29" s="9"/>
      <c r="B29" s="72"/>
      <c r="C29" s="5"/>
      <c r="D29" s="5"/>
      <c r="E29" s="5"/>
      <c r="F29" s="5"/>
      <c r="G29" s="5"/>
      <c r="H29" s="170"/>
      <c r="I29" s="149"/>
      <c r="J29" s="150"/>
      <c r="K29" s="151"/>
      <c r="L29" s="152"/>
      <c r="M29" s="152"/>
      <c r="N29" s="136">
        <f t="shared" si="0"/>
        <v>0</v>
      </c>
      <c r="O29" s="139"/>
    </row>
    <row r="30" spans="1:23" ht="30" customHeight="1" outlineLevel="1" x14ac:dyDescent="0.35">
      <c r="A30" s="9"/>
      <c r="B30" s="72"/>
      <c r="C30" s="5"/>
      <c r="D30" s="5"/>
      <c r="E30" s="5"/>
      <c r="F30" s="5"/>
      <c r="G30" s="5"/>
      <c r="H30" s="170"/>
      <c r="I30" s="149"/>
      <c r="J30" s="150"/>
      <c r="K30" s="151"/>
      <c r="L30" s="152"/>
      <c r="M30" s="152"/>
      <c r="N30" s="136">
        <f t="shared" si="0"/>
        <v>0</v>
      </c>
      <c r="O30" s="139"/>
    </row>
    <row r="31" spans="1:23" ht="30" customHeight="1" outlineLevel="1" x14ac:dyDescent="0.35">
      <c r="A31" s="9"/>
      <c r="B31" s="72"/>
      <c r="C31" s="5"/>
      <c r="D31" s="5"/>
      <c r="E31" s="5"/>
      <c r="F31" s="5"/>
      <c r="G31" s="5"/>
      <c r="H31" s="170"/>
      <c r="I31" s="149"/>
      <c r="J31" s="150"/>
      <c r="K31" s="151"/>
      <c r="L31" s="152"/>
      <c r="M31" s="152"/>
      <c r="N31" s="136">
        <f t="shared" si="0"/>
        <v>0</v>
      </c>
      <c r="O31" s="139"/>
    </row>
    <row r="32" spans="1:23" ht="30" customHeight="1" outlineLevel="1" x14ac:dyDescent="0.35">
      <c r="A32" s="9"/>
      <c r="B32" s="72"/>
      <c r="C32" s="5"/>
      <c r="D32" s="5"/>
      <c r="E32" s="5"/>
      <c r="F32" s="5"/>
      <c r="G32" s="5"/>
      <c r="H32" s="170"/>
      <c r="I32" s="149"/>
      <c r="J32" s="150"/>
      <c r="K32" s="151"/>
      <c r="L32" s="152"/>
      <c r="M32" s="152"/>
      <c r="N32" s="136">
        <f t="shared" si="0"/>
        <v>0</v>
      </c>
      <c r="O32" s="139"/>
    </row>
    <row r="33" spans="1:16" ht="30" customHeight="1" outlineLevel="1" x14ac:dyDescent="0.35">
      <c r="A33" s="9"/>
      <c r="B33" s="72"/>
      <c r="C33" s="5"/>
      <c r="D33" s="5"/>
      <c r="E33" s="5"/>
      <c r="F33" s="5"/>
      <c r="G33" s="5"/>
      <c r="H33" s="170"/>
      <c r="I33" s="149"/>
      <c r="J33" s="150"/>
      <c r="K33" s="151"/>
      <c r="L33" s="152"/>
      <c r="M33" s="152"/>
      <c r="N33" s="136">
        <f t="shared" si="0"/>
        <v>0</v>
      </c>
      <c r="O33" s="139"/>
    </row>
    <row r="34" spans="1:16" ht="30" customHeight="1" outlineLevel="1" x14ac:dyDescent="0.35">
      <c r="A34" s="9"/>
      <c r="B34" s="72"/>
      <c r="C34" s="5"/>
      <c r="D34" s="5"/>
      <c r="E34" s="5"/>
      <c r="F34" s="5"/>
      <c r="G34" s="5"/>
      <c r="H34" s="170"/>
      <c r="I34" s="149"/>
      <c r="J34" s="150"/>
      <c r="K34" s="151"/>
      <c r="L34" s="152"/>
      <c r="M34" s="152"/>
      <c r="N34" s="136">
        <f t="shared" si="0"/>
        <v>0</v>
      </c>
      <c r="O34" s="139"/>
    </row>
    <row r="35" spans="1:16" ht="30" customHeight="1" outlineLevel="1" x14ac:dyDescent="0.35">
      <c r="A35" s="9"/>
      <c r="B35" s="72"/>
      <c r="C35" s="5"/>
      <c r="D35" s="5"/>
      <c r="E35" s="5"/>
      <c r="F35" s="5"/>
      <c r="G35" s="5"/>
      <c r="H35" s="170"/>
      <c r="I35" s="149"/>
      <c r="J35" s="150"/>
      <c r="K35" s="151"/>
      <c r="L35" s="152"/>
      <c r="M35" s="152"/>
      <c r="N35" s="136">
        <f t="shared" si="0"/>
        <v>0</v>
      </c>
      <c r="O35" s="139"/>
    </row>
    <row r="36" spans="1:16" ht="14.45" x14ac:dyDescent="0.3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3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4">
      <c r="A39" s="10"/>
      <c r="B39" s="11"/>
      <c r="C39" s="11"/>
      <c r="D39" s="11"/>
      <c r="E39" s="11"/>
      <c r="F39" s="11"/>
      <c r="G39" s="11"/>
      <c r="H39" s="10"/>
      <c r="I39" s="207"/>
      <c r="J39" s="207"/>
      <c r="K39" s="207"/>
      <c r="L39" s="207"/>
      <c r="M39" s="207"/>
      <c r="N39" s="207"/>
      <c r="O39" s="12"/>
    </row>
    <row r="40" spans="1:16" thickBot="1" x14ac:dyDescent="0.4"/>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4"/>
    <row r="43" spans="1:16" s="19" customFormat="1" ht="31.5" customHeight="1" thickBot="1" x14ac:dyDescent="0.4">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35">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35">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35">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35">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35">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35">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35">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35">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35">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35">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35">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35">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35">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35">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35">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35">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35">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35">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35">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35">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35">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35">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35">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35">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35">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35">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35">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35">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35">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35">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35">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35">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35">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35">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35">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35">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35">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35">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35">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35">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35">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35">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35">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35">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35">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35">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35">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35">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35">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35">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35">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35">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35">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35">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35">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35">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35">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35">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4">
      <c r="A107" s="144">
        <v>60</v>
      </c>
      <c r="B107" s="123"/>
      <c r="C107" s="125"/>
      <c r="D107" s="122"/>
      <c r="E107" s="145"/>
      <c r="F107" s="145"/>
      <c r="G107" s="76" t="str">
        <f t="shared" si="1"/>
        <v/>
      </c>
      <c r="H107" s="123"/>
      <c r="I107" s="122"/>
      <c r="J107" s="122"/>
      <c r="K107" s="124"/>
      <c r="L107" s="125"/>
      <c r="M107" s="118"/>
      <c r="N107" s="125"/>
      <c r="O107" s="125"/>
      <c r="P107" s="81"/>
    </row>
    <row r="108" spans="1:16" ht="29.45" customHeight="1" thickBot="1" x14ac:dyDescent="0.4">
      <c r="O108" s="185" t="str">
        <f>HYPERLINK("#Integrante_6!A1","INICIO")</f>
        <v>INICIO</v>
      </c>
    </row>
    <row r="109" spans="1:16" s="19" customFormat="1" ht="31.5" customHeight="1" thickBot="1" x14ac:dyDescent="0.4">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4">
      <c r="O161" s="185" t="str">
        <f>HYPERLINK("#Integrante_6!A1","INICIO")</f>
        <v>INICIO</v>
      </c>
    </row>
    <row r="162" spans="1:28" s="19" customFormat="1" ht="31.5" customHeight="1" thickBot="1" x14ac:dyDescent="0.4">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ht="14.45" x14ac:dyDescent="0.3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45" hidden="1" x14ac:dyDescent="0.3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45" hidden="1" x14ac:dyDescent="0.3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45" hidden="1" x14ac:dyDescent="0.3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45" hidden="1" x14ac:dyDescent="0.3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ht="14.45" x14ac:dyDescent="0.3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thickBot="1" x14ac:dyDescent="0.4">
      <c r="A186" s="10"/>
      <c r="B186" s="99"/>
      <c r="C186" s="99"/>
      <c r="D186" s="99"/>
      <c r="E186" s="99"/>
      <c r="F186" s="99"/>
      <c r="G186" s="99"/>
      <c r="H186" s="99"/>
      <c r="I186" s="180" t="s">
        <v>2675</v>
      </c>
      <c r="J186" s="99"/>
      <c r="K186" s="99"/>
      <c r="L186" s="99"/>
      <c r="M186" s="99"/>
      <c r="N186" s="100"/>
      <c r="O186" s="101"/>
    </row>
    <row r="187" spans="1:28" ht="8.25" customHeight="1" thickBot="1" x14ac:dyDescent="0.4"/>
    <row r="188" spans="1:28" s="19" customFormat="1" ht="31.5" customHeight="1" thickBot="1" x14ac:dyDescent="0.4">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ht="14.45" x14ac:dyDescent="0.3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ht="14.45" x14ac:dyDescent="0.3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6" thickBot="1" x14ac:dyDescent="0.4">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ht="14.45" x14ac:dyDescent="0.3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ht="14.45" x14ac:dyDescent="0.35">
      <c r="A205" s="9"/>
      <c r="B205" s="4" t="s">
        <v>2649</v>
      </c>
      <c r="C205" s="5"/>
      <c r="D205" s="5"/>
      <c r="E205" s="5"/>
      <c r="F205" s="5"/>
      <c r="G205" s="5"/>
      <c r="H205" s="5"/>
      <c r="I205" s="5"/>
      <c r="J205" s="5"/>
      <c r="K205" s="5"/>
      <c r="L205" s="5"/>
      <c r="M205" s="5"/>
      <c r="N205" s="5"/>
      <c r="O205" s="8"/>
    </row>
    <row r="206" spans="1:18" ht="14.45" x14ac:dyDescent="0.35">
      <c r="A206" s="9"/>
      <c r="C206" s="5"/>
      <c r="D206" s="5"/>
      <c r="E206" s="5"/>
      <c r="F206" s="5"/>
      <c r="G206" s="5"/>
      <c r="H206" s="5"/>
      <c r="I206" s="5"/>
      <c r="J206" s="5"/>
      <c r="K206" s="5"/>
      <c r="L206" s="5"/>
      <c r="M206" s="5"/>
      <c r="N206" s="5"/>
      <c r="O206" s="8"/>
    </row>
    <row r="207" spans="1:18" ht="23.45" x14ac:dyDescent="0.35">
      <c r="A207" s="9"/>
      <c r="B207" s="23"/>
      <c r="C207" s="5"/>
      <c r="D207" s="5"/>
      <c r="E207" s="5"/>
      <c r="F207" s="5"/>
      <c r="G207" s="5"/>
      <c r="H207" s="5"/>
      <c r="I207" s="5"/>
      <c r="J207" s="5"/>
      <c r="K207" s="5"/>
      <c r="L207" s="5"/>
      <c r="M207" s="5"/>
      <c r="N207" s="5"/>
      <c r="O207" s="8"/>
    </row>
    <row r="208" spans="1:18" ht="14.45" x14ac:dyDescent="0.35">
      <c r="A208" s="9"/>
      <c r="C208" s="5"/>
      <c r="D208" s="5"/>
      <c r="E208" s="5"/>
      <c r="F208" s="5"/>
      <c r="G208" s="5"/>
      <c r="H208" s="5"/>
      <c r="I208" s="5"/>
      <c r="J208" s="5"/>
      <c r="K208" s="5"/>
      <c r="L208" s="5"/>
      <c r="M208" s="5"/>
      <c r="N208" s="5"/>
      <c r="O208" s="8"/>
    </row>
    <row r="209" spans="1:15" ht="14.45" x14ac:dyDescent="0.35">
      <c r="A209" s="9"/>
      <c r="C209" s="5"/>
      <c r="D209" s="5"/>
      <c r="E209" s="5"/>
      <c r="F209" s="5"/>
      <c r="G209" s="5"/>
      <c r="H209" s="5"/>
      <c r="I209" s="5"/>
      <c r="J209" s="5"/>
      <c r="K209" s="5"/>
      <c r="L209" s="5"/>
      <c r="M209" s="5"/>
      <c r="N209" s="5"/>
      <c r="O209" s="8"/>
    </row>
    <row r="210" spans="1:15" ht="14.45" x14ac:dyDescent="0.3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45" x14ac:dyDescent="0.3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ht="14.45" x14ac:dyDescent="0.3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ht="14.45" x14ac:dyDescent="0.35">
      <c r="A3" t="s">
        <v>32</v>
      </c>
      <c r="B3" t="s">
        <v>1148</v>
      </c>
      <c r="C3">
        <v>93141500</v>
      </c>
      <c r="D3" t="s">
        <v>1151</v>
      </c>
      <c r="E3" t="s">
        <v>2637</v>
      </c>
      <c r="F3" t="s">
        <v>36</v>
      </c>
      <c r="G3" t="s">
        <v>1148</v>
      </c>
    </row>
    <row r="4" spans="1:7" ht="14.45" x14ac:dyDescent="0.3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ht="14.45" x14ac:dyDescent="0.35">
      <c r="F9" t="s">
        <v>64</v>
      </c>
    </row>
    <row r="10" spans="1:7" x14ac:dyDescent="0.25">
      <c r="F10" t="s">
        <v>404</v>
      </c>
    </row>
    <row r="11" spans="1:7" ht="14.45" x14ac:dyDescent="0.35">
      <c r="F11" t="s">
        <v>1078</v>
      </c>
    </row>
    <row r="12" spans="1:7" ht="14.45" x14ac:dyDescent="0.35">
      <c r="F12" t="s">
        <v>421</v>
      </c>
    </row>
    <row r="13" spans="1:7" ht="14.45" x14ac:dyDescent="0.35">
      <c r="F13" t="s">
        <v>459</v>
      </c>
    </row>
    <row r="14" spans="1:7" x14ac:dyDescent="0.25">
      <c r="F14" t="s">
        <v>628</v>
      </c>
    </row>
    <row r="15" spans="1:7" x14ac:dyDescent="0.25">
      <c r="F15" t="s">
        <v>220</v>
      </c>
    </row>
    <row r="16" spans="1:7" ht="14.45" x14ac:dyDescent="0.35">
      <c r="F16" t="s">
        <v>516</v>
      </c>
    </row>
    <row r="17" spans="6:6" x14ac:dyDescent="0.25">
      <c r="F17" t="s">
        <v>1120</v>
      </c>
    </row>
    <row r="18" spans="6:6" ht="14.45" x14ac:dyDescent="0.35">
      <c r="F18" t="s">
        <v>1130</v>
      </c>
    </row>
    <row r="19" spans="6:6" ht="14.45" x14ac:dyDescent="0.35">
      <c r="F19" t="s">
        <v>660</v>
      </c>
    </row>
    <row r="20" spans="6:6" ht="14.45" x14ac:dyDescent="0.35">
      <c r="F20" t="s">
        <v>696</v>
      </c>
    </row>
    <row r="21" spans="6:6" ht="14.45" x14ac:dyDescent="0.35">
      <c r="F21" t="s">
        <v>711</v>
      </c>
    </row>
    <row r="22" spans="6:6" ht="14.45" x14ac:dyDescent="0.35">
      <c r="F22" t="s">
        <v>741</v>
      </c>
    </row>
    <row r="23" spans="6:6" x14ac:dyDescent="0.25">
      <c r="F23" t="s">
        <v>110</v>
      </c>
    </row>
    <row r="24" spans="6:6" ht="14.45" x14ac:dyDescent="0.35">
      <c r="F24" t="s">
        <v>822</v>
      </c>
    </row>
    <row r="25" spans="6:6" ht="14.45" x14ac:dyDescent="0.35">
      <c r="F25" t="s">
        <v>1097</v>
      </c>
    </row>
    <row r="26" spans="6:6" x14ac:dyDescent="0.25">
      <c r="F26" t="s">
        <v>862</v>
      </c>
    </row>
    <row r="27" spans="6:6" ht="14.45" x14ac:dyDescent="0.35">
      <c r="F27" t="s">
        <v>396</v>
      </c>
    </row>
    <row r="28" spans="6:6" x14ac:dyDescent="0.25">
      <c r="F28" t="s">
        <v>945</v>
      </c>
    </row>
    <row r="29" spans="6:6" ht="14.45" x14ac:dyDescent="0.35">
      <c r="F29" t="s">
        <v>887</v>
      </c>
    </row>
    <row r="30" spans="6:6" ht="14.45" x14ac:dyDescent="0.35">
      <c r="F30" t="s">
        <v>453</v>
      </c>
    </row>
    <row r="31" spans="6:6" ht="14.45" x14ac:dyDescent="0.3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ht="14.45" x14ac:dyDescent="0.3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ht="14.45" x14ac:dyDescent="0.3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ht="14.45" x14ac:dyDescent="0.3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2020-12-29T17:33:50Z</cp:lastPrinted>
  <dcterms:created xsi:type="dcterms:W3CDTF">2020-10-14T21:57:42Z</dcterms:created>
  <dcterms:modified xsi:type="dcterms:W3CDTF">2020-12-29T17:34:46Z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