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SIPA 2020-Tima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<sst xmlns="http://schemas.openxmlformats.org/spreadsheetml/2006/main" count="3326" uniqueCount="2724">
  <si>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</si>
  <si>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</si>
  <si>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</si>
  <si>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</si>
  <si>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</si>
  <si>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</si>
  <si>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</si>
  <si>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</si>
  <si>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</si>
  <si>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</si>
  <si>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</si>
  <si>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</si>
  <si>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</si>
  <si>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</si>
  <si>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</si>
  <si>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</si>
  <si>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</si>
  <si>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</si>
  <si>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</si>
  <si>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</si>
  <si>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</si>
  <si>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</si>
  <si>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</si>
  <si>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</si>
  <si>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</si>
  <si>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</si>
  <si>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</si>
  <si>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</si>
  <si>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</si>
  <si>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</si>
  <si>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</si>
  <si>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</si>
  <si>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</si>
  <si>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</si>
  <si>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</si>
  <si>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</si>
  <si>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</si>
  <si>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</si>
  <si>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</si>
  <si>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</si>
  <si>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</si>
  <si>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</si>
  <si>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</si>
  <si>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</si>
  <si>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</si>
  <si>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</si>
  <si>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</si>
  <si>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</si>
  <si>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</si>
  <si>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</si>
  <si>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</si>
  <si>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</si>
  <si>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</si>
  <si>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</si>
  <si>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</si>
  <si>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</si>
  <si>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</si>
  <si>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</si>
  <si>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</si>
  <si>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</si>
  <si>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</si>
  <si>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</si>
  <si>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</si>
  <si>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</si>
  <si>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</si>
  <si>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</si>
  <si>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</si>
  <si>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</si>
  <si>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</si>
  <si>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</si>
  <si>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</si>
  <si>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</si>
  <si>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</si>
  <si>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</si>
  <si>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</si>
  <si>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</si>
  <si>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</si>
  <si>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</si>
  <si>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</si>
  <si>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</si>
  <si>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</si>
  <si>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</si>
  <si>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</si>
  <si>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</si>
  <si>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</si>
  <si>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</si>
  <si>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</si>
  <si>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</si>
  <si>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</si>
  <si>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</si>
  <si>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</si>
  <si>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</si>
  <si>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</si>
  <si>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</si>
  <si>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</si>
  <si>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</si>
  <si>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</si>
  <si>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</si>
  <si>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</si>
  <si>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</si>
  <si>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</si>
  <si>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</si>
  <si>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</si>
  <si>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</si>
  <si>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</si>
  <si>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</si>
  <si>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</si>
  <si>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</si>
  <si>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</si>
  <si>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</si>
  <si>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</si>
  <si>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</si>
  <si>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</si>
  <si>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</si>
  <si>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</si>
  <si>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</si>
  <si>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</si>
  <si>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</si>
  <si>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</si>
  <si>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</si>
  <si>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</si>
  <si>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</si>
  <si>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</si>
  <si>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</si>
  <si>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</si>
  <si>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</si>
  <si>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</si>
  <si>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</si>
  <si>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</si>
  <si>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</si>
  <si>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</si>
  <si>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</si>
  <si>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</si>
  <si>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</si>
  <si>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</si>
  <si>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</si>
  <si>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</si>
  <si>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</si>
  <si>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</si>
  <si>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</si>
  <si>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</si>
  <si>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</si>
  <si>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</si>
  <si>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</si>
  <si>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</si>
  <si>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</si>
  <si>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</si>
  <si>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</si>
  <si>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</si>
  <si>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</si>
  <si>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</si>
  <si>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</si>
  <si>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</si>
  <si>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</si>
  <si>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</si>
  <si>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</si>
  <si>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</si>
  <si>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</si>
  <si>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</si>
  <si>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</si>
  <si>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</si>
  <si>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</si>
  <si>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</si>
  <si>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</si>
  <si>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</si>
  <si>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</si>
  <si>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</si>
  <si>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</si>
  <si>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</si>
  <si>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</si>
  <si>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</si>
  <si>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</si>
  <si>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</si>
  <si>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</si>
  <si>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</si>
  <si>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</si>
  <si>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</si>
  <si>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</si>
  <si>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</si>
  <si>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</si>
  <si>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</si>
  <si>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</si>
  <si>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</si>
  <si>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</si>
  <si>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</si>
  <si>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</si>
  <si>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</si>
  <si>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</si>
  <si>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</si>
  <si>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</si>
  <si>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</si>
  <si>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</si>
  <si>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</si>
  <si>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</si>
  <si>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</si>
  <si>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</si>
  <si>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</si>
  <si>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</si>
  <si>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</si>
  <si>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</si>
  <si>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</si>
  <si>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</si>
  <si>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</si>
  <si>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</si>
  <si>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</si>
  <si>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</si>
  <si>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</si>
  <si>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</si>
  <si>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</si>
  <si>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</si>
  <si>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</si>
  <si>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</si>
  <si>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</si>
  <si>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</si>
  <si>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</si>
  <si>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</si>
  <si>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</si>
  <si>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</si>
  <si>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</si>
  <si>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</si>
  <si>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</si>
  <si>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</si>
  <si>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</si>
  <si>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</si>
  <si>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</si>
  <si>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</si>
  <si>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</si>
  <si>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</si>
  <si>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</si>
  <si>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</si>
  <si>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</si>
  <si>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</si>
  <si>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</si>
  <si>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</si>
  <si>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</si>
  <si>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</si>
  <si>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</si>
  <si>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</si>
  <si>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</si>
  <si>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</si>
  <si>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</si>
  <si>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</si>
  <si>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</si>
  <si>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</si>
  <si>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</si>
  <si>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</si>
  <si>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</si>
  <si>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</si>
  <si>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</si>
  <si>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</si>
  <si>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</si>
  <si>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</si>
  <si>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</si>
  <si>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</si>
  <si>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</si>
  <si>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</si>
  <si>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</si>
  <si>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</si>
  <si>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</si>
  <si>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</si>
  <si>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</si>
  <si>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</si>
  <si>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</si>
  <si>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</si>
  <si>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</si>
  <si>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</si>
  <si>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</si>
  <si>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</si>
  <si>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</si>
  <si>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</si>
  <si>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</si>
  <si>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</si>
  <si>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</si>
  <si>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</si>
  <si>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</si>
  <si>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</si>
  <si>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</si>
  <si>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</si>
  <si>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</si>
  <si>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</si>
  <si>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</si>
  <si>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</si>
  <si>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</si>
  <si>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</si>
  <si>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</si>
  <si>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</si>
  <si>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</si>
  <si>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</si>
  <si>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</si>
  <si>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</si>
  <si>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</si>
  <si>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</si>
  <si>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</si>
  <si>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</si>
  <si>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</si>
  <si>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</si>
  <si>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</si>
  <si>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</si>
  <si>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</si>
  <si>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</si>
  <si>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</si>
  <si>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</si>
  <si>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</si>
  <si>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</si>
  <si>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</si>
  <si>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</si>
  <si>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</si>
  <si>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</si>
  <si>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</si>
  <si>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</si>
  <si>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</si>
  <si>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</si>
  <si>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</si>
  <si>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</si>
  <si>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</si>
  <si>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</si>
  <si>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</si>
  <si>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</si>
  <si>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</si>
  <si>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</si>
  <si>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</si>
  <si>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</si>
  <si>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</si>
  <si>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</si>
  <si>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</si>
  <si>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</si>
  <si>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</si>
  <si>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</si>
  <si>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</si>
  <si>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</si>
  <si>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</si>
  <si>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</si>
  <si>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</si>
  <si>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</si>
  <si>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</si>
  <si>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</si>
  <si>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</si>
  <si>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</si>
  <si>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</si>
  <si>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</si>
  <si>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</si>
  <si>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</si>
  <si>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</si>
  <si>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</si>
  <si>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</si>
  <si>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</si>
  <si>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</si>
  <si>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</si>
  <si>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</si>
  <si>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</si>
  <si>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</si>
  <si>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</si>
  <si>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</si>
  <si>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</si>
  <si>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</si>
  <si>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</si>
  <si>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</si>
  <si>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</si>
  <si>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</si>
  <si>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</si>
  <si>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</si>
  <si>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</si>
  <si>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</si>
  <si>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</si>
  <si>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</si>
  <si>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</si>
  <si>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</si>
  <si>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</si>
  <si>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</si>
  <si>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</si>
  <si>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</si>
  <si>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</si>
  <si>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</si>
  <si>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</si>
  <si>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</si>
  <si>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</si>
  <si>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</si>
  <si>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</si>
  <si>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</si>
  <si>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</si>
  <si>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</si>
  <si>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</si>
  <si>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</si>
  <si>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</si>
  <si>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</si>
  <si>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</si>
  <si>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</si>
  <si>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</si>
  <si>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</si>
  <si>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</si>
  <si>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</si>
  <si>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</si>
  <si>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</si>
  <si>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</si>
  <si>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</si>
  <si>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</si>
  <si>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</si>
  <si>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</si>
  <si>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</si>
  <si>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</si>
  <si>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</si>
  <si>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</si>
  <si>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</si>
  <si>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</si>
  <si>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</si>
  <si>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</si>
  <si>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</si>
  <si>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</si>
  <si>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</si>
  <si>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</si>
  <si>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</si>
  <si>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</si>
  <si>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</si>
  <si>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</si>
  <si>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</si>
  <si>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</si>
  <si>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</si>
  <si>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</si>
  <si>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</si>
  <si>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</si>
  <si>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</si>
  <si>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</si>
  <si>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</si>
  <si>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</si>
  <si>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</si>
  <si>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</si>
  <si>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</si>
  <si>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</si>
  <si>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</si>
  <si>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</si>
  <si>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</si>
  <si>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</si>
  <si>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</si>
  <si>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</si>
  <si>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</si>
  <si>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</si>
  <si>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</si>
  <si>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</si>
  <si>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</si>
  <si>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</si>
  <si>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</si>
  <si>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</si>
  <si>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</si>
  <si>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</si>
  <si>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</si>
  <si>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</si>
  <si>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</si>
  <si>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</si>
  <si>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</si>
  <si>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</si>
  <si>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</si>
  <si>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</si>
  <si>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</si>
  <si>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</si>
  <si>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</si>
  <si>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</si>
  <si>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</si>
  <si>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</si>
  <si>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</si>
  <si>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</si>
  <si>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</si>
  <si>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</si>
  <si>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</si>
  <si>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</si>
  <si>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</si>
  <si>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</si>
  <si>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</si>
  <si>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</si>
  <si>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</si>
  <si>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</si>
  <si>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</si>
  <si>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</si>
  <si>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</si>
  <si>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</si>
  <si>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</si>
  <si>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</si>
  <si>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</si>
  <si>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</si>
  <si>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</si>
  <si>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</si>
  <si>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</si>
  <si>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</si>
  <si>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</si>
  <si>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</si>
  <si>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</si>
  <si>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</si>
  <si>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</si>
  <si>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</si>
  <si>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</si>
  <si>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</si>
  <si>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</si>
  <si>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</si>
  <si>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</si>
  <si>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</si>
  <si>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</si>
  <si>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</si>
  <si>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</si>
  <si>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</si>
  <si>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</si>
  <si>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</si>
  <si>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</si>
  <si>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</si>
  <si>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</si>
  <si>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</si>
  <si>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</si>
  <si>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</si>
  <si>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</si>
  <si>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</si>
  <si>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</si>
  <si>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</si>
  <si>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</si>
  <si>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</si>
  <si>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</si>
  <si>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</si>
  <si>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</si>
  <si>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</si>
  <si>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</si>
  <si>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</si>
  <si>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</si>
  <si>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</si>
  <si>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</si>
  <si>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</si>
  <si>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</si>
  <si>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</si>
  <si>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</si>
  <si>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</si>
  <si>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</si>
  <si>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</si>
  <si>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</si>
  <si>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</si>
  <si>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</si>
  <si>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</si>
  <si>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</si>
  <si>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</si>
  <si>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</si>
  <si>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</si>
  <si>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</si>
  <si>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</si>
  <si>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</si>
  <si>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</si>
  <si>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</si>
  <si>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</si>
  <si>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</si>
  <si>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</si>
  <si>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</si>
  <si>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</si>
  <si>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</si>
  <si>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</si>
  <si>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</si>
  <si>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</si>
  <si>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</si>
  <si>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</si>
  <si>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</si>
  <si>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</si>
  <si>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</si>
  <si>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</si>
  <si>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</si>
  <si>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</si>
  <si>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</si>
  <si>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</si>
  <si>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</si>
  <si>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</si>
  <si>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</si>
  <si>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</si>
  <si>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</si>
  <si>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</si>
  <si>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</si>
  <si>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</si>
  <si>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</si>
  <si>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</si>
  <si>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</si>
  <si>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</si>
  <si>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</si>
  <si>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</si>
  <si>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</si>
  <si>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</si>
  <si>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</si>
  <si>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</si>
  <si>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</si>
  <si>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</si>
  <si>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</si>
  <si>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</si>
  <si>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</si>
  <si>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</si>
  <si>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</si>
  <si>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</si>
  <si>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</si>
  <si>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</si>
  <si>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</si>
  <si>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</si>
  <si>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</si>
  <si>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</si>
  <si>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</si>
  <si>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</si>
  <si>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</si>
  <si>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</si>
  <si>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</si>
  <si>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</si>
  <si>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</si>
  <si>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</si>
  <si>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</si>
  <si>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</si>
  <si>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</si>
  <si>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</si>
  <si>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</si>
  <si>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</si>
  <si>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</si>
  <si>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</si>
  <si>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</si>
  <si>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</si>
  <si>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</si>
  <si>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</si>
  <si>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</si>
  <si>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</si>
  <si>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</si>
  <si>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</si>
  <si>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</si>
  <si>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</si>
  <si>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</si>
  <si>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</si>
  <si>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</si>
  <si>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</si>
  <si>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</si>
  <si>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</si>
  <si>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</si>
  <si>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</si>
  <si>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</si>
  <si>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</si>
  <si>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</si>
  <si>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</si>
  <si>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</si>
  <si>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</si>
  <si>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</si>
  <si>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</si>
  <si>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</si>
  <si>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</si>
  <si>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</si>
  <si>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</si>
  <si>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</si>
  <si>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</si>
  <si>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</si>
  <si>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</si>
  <si>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</si>
  <si>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</si>
  <si>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</si>
  <si>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</si>
  <si>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</si>
  <si>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</si>
  <si>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</si>
  <si>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</si>
  <si>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</si>
  <si>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</si>
  <si>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</si>
  <si>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</si>
  <si>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</si>
  <si>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</si>
  <si>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</si>
  <si>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</si>
  <si>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</si>
  <si>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</si>
  <si>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</si>
  <si>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</si>
  <si>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</si>
  <si>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</si>
  <si>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</si>
  <si>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</si>
  <si>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</si>
  <si>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</si>
  <si>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</si>
  <si>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</si>
  <si>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</si>
  <si>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</si>
  <si>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</si>
  <si>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</si>
  <si>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</si>
  <si>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</si>
  <si>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</si>
  <si>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</si>
  <si>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</si>
  <si>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</si>
  <si>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</si>
  <si>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</si>
  <si>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</si>
  <si>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</si>
  <si>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</si>
  <si>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</si>
  <si>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</si>
  <si>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</si>
  <si>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</si>
  <si>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</si>
  <si>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</si>
  <si>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</si>
  <si>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</si>
  <si>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</si>
  <si>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</si>
  <si>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</si>
  <si>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</si>
  <si>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</si>
  <si>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</si>
  <si>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</si>
  <si>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</si>
  <si>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</si>
  <si>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</si>
  <si>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</si>
  <si>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</si>
  <si>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</si>
  <si>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</si>
  <si>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</si>
  <si>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</si>
  <si>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</si>
  <si>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</si>
  <si>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</si>
  <si>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</si>
  <si>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</si>
  <si>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</si>
  <si>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</si>
  <si>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</si>
  <si>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</si>
  <si>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</si>
  <si>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</si>
  <si>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</si>
  <si>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</si>
  <si>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</si>
  <si>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</si>
  <si>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</si>
  <si>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</si>
  <si>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</si>
  <si>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</si>
  <si>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</si>
  <si>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</si>
  <si>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</si>
  <si>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</si>
  <si>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</si>
  <si>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</si>
  <si>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</si>
  <si>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</si>
  <si>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</si>
  <si>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</si>
  <si>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</si>
  <si>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</si>
  <si>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</si>
  <si>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</si>
  <si>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</si>
  <si>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</si>
  <si>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</si>
  <si>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</si>
  <si>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</si>
  <si>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</si>
  <si>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</si>
  <si>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</si>
  <si>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</si>
  <si>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</si>
  <si>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</si>
  <si>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</si>
  <si>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</si>
  <si>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</si>
  <si>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</si>
  <si>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</si>
  <si>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</si>
  <si>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</si>
  <si>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</si>
  <si>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</si>
  <si>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</si>
  <si>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</si>
  <si>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</si>
  <si>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</si>
  <si>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</si>
  <si>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</si>
  <si>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</si>
  <si>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</si>
  <si>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</si>
  <si>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</si>
  <si>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</si>
  <si>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</si>
  <si>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</si>
  <si>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</si>
  <si>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</si>
  <si>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</si>
  <si>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</si>
  <si>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</si>
  <si>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</si>
  <si>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</si>
  <si>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</si>
  <si>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</si>
  <si>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</si>
  <si>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</si>
  <si>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</si>
  <si>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</si>
  <si>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</si>
  <si>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</si>
  <si>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</si>
  <si>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</si>
  <si>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</si>
  <si>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</si>
  <si>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</si>
  <si>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</si>
  <si>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</si>
  <si>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</si>
  <si>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</si>
  <si>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</si>
  <si>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</si>
  <si>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</si>
  <si>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</si>
  <si>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</si>
  <si>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</si>
  <si>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</si>
  <si>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</si>
  <si>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</si>
  <si>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</si>
  <si>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</si>
  <si>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</si>
  <si>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</si>
  <si>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</si>
  <si>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</si>
  <si>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</si>
  <si>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</si>
  <si>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</si>
  <si>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</si>
  <si>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</si>
  <si>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</si>
  <si>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</si>
  <si>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</si>
  <si>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</si>
  <si>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</si>
  <si>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</si>
  <si>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</si>
  <si>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</si>
  <si>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</si>
  <si>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</si>
  <si>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</si>
  <si>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</si>
  <si>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</si>
  <si>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</si>
  <si>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</si>
  <si>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</si>
  <si>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</si>
  <si>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</si>
  <si>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</si>
  <si>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</si>
  <si>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</si>
  <si>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</si>
  <si>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</si>
  <si>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</si>
  <si>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</si>
  <si>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</si>
  <si>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</si>
  <si>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</si>
  <si>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</si>
  <si>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</si>
  <si>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</si>
  <si>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</si>
  <si>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</si>
  <si>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</si>
  <si>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</si>
  <si>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</si>
  <si>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</si>
  <si>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</si>
  <si>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</si>
  <si>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</si>
  <si>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</si>
  <si>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</si>
  <si>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</si>
  <si>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</si>
  <si>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</si>
  <si>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</si>
  <si>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</si>
  <si>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</si>
  <si>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</si>
  <si>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</si>
  <si>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</si>
  <si>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</si>
  <si>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</si>
  <si>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</si>
  <si>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</si>
  <si>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</si>
  <si>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</si>
  <si>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</si>
  <si>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</si>
  <si>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</si>
  <si>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</si>
  <si>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</si>
  <si>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</si>
  <si>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</si>
  <si>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</si>
  <si>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</si>
  <si>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</si>
  <si>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</si>
  <si>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</si>
  <si>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</si>
  <si>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</si>
  <si>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</si>
  <si>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</si>
  <si>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</si>
  <si>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</si>
  <si>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</si>
  <si>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</si>
  <si>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</si>
  <si>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</si>
  <si>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</si>
  <si>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</si>
  <si>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</si>
  <si>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</si>
  <si>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</si>
  <si>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</si>
  <si>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</si>
  <si>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</si>
  <si>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</si>
  <si>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</si>
  <si>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</si>
  <si>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</si>
  <si>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</si>
  <si>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</si>
  <si>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</si>
  <si>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</si>
  <si>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</si>
  <si>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</si>
  <si>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</si>
  <si>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</si>
  <si>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</si>
  <si>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</si>
  <si>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</si>
  <si>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</si>
  <si>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</si>
  <si>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</si>
  <si>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</si>
  <si>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</si>
  <si>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</si>
  <si>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</si>
  <si>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</si>
  <si>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</si>
  <si>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</si>
  <si>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</si>
  <si>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</si>
  <si>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</si>
  <si>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</si>
  <si>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</si>
  <si>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</si>
  <si>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</si>
  <si>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</si>
  <si>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</si>
  <si>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</si>
  <si>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</si>
  <si>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</si>
  <si>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</si>
  <si>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</si>
  <si>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</si>
  <si>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</si>
  <si>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</si>
  <si>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</si>
  <si>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</si>
  <si>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</si>
  <si>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</si>
  <si>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</si>
  <si>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</si>
  <si>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</si>
  <si>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</si>
  <si>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</si>
  <si>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</si>
  <si>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</si>
  <si>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</si>
  <si>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</si>
  <si>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</si>
  <si>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</si>
  <si>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</si>
  <si>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</si>
  <si>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</si>
  <si>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</si>
  <si>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</si>
  <si>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</si>
  <si>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</si>
  <si>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</si>
  <si>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</si>
  <si>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</si>
  <si>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</si>
  <si>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</si>
  <si>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</si>
  <si>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</si>
  <si>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</si>
  <si>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</si>
  <si>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</si>
  <si>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</si>
  <si>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</si>
  <si>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</si>
  <si>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</si>
  <si>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</si>
  <si>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</si>
  <si>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</si>
  <si>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</si>
  <si>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</si>
  <si>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</si>
  <si>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</si>
  <si>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</si>
  <si>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</si>
  <si>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</si>
  <si>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</si>
  <si>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</si>
  <si>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</si>
  <si>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</si>
  <si>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</si>
  <si>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</si>
  <si>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</si>
  <si>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</si>
  <si>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</si>
  <si>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</si>
  <si>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</si>
  <si>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</si>
  <si>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</si>
  <si>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</si>
  <si>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</si>
  <si>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</si>
  <si>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</si>
  <si>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</si>
  <si>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</si>
  <si>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</si>
  <si>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</si>
  <si>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</si>
  <si>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</si>
  <si>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</si>
  <si>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</si>
  <si>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</si>
  <si>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</si>
  <si>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</si>
  <si>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</si>
  <si>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</si>
  <si>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</si>
  <si>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</si>
  <si>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</si>
  <si>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</si>
  <si>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</si>
  <si>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</si>
  <si>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</si>
  <si>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</si>
  <si>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</si>
  <si>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</si>
  <si>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</si>
  <si>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</si>
  <si>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</si>
  <si>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</si>
  <si>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</si>
  <si>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</si>
  <si>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</si>
  <si>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</si>
  <si>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</si>
  <si>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</si>
  <si>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</si>
  <si>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</si>
  <si>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</si>
  <si>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</si>
  <si>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</si>
  <si>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</si>
  <si>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</si>
  <si>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</si>
  <si>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</si>
  <si>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</si>
  <si>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</si>
  <si>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</si>
  <si>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</si>
  <si>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</si>
  <si>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</si>
  <si>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</si>
  <si>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</si>
  <si>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</si>
  <si>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</si>
  <si>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</si>
  <si>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</si>
  <si>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</si>
  <si>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</si>
  <si>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</si>
  <si>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</si>
  <si>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</si>
  <si>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</si>
  <si>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</si>
  <si>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</si>
  <si>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</si>
  <si>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</si>
  <si>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</si>
  <si>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</si>
  <si>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</si>
  <si>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</si>
  <si>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</si>
  <si>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</si>
  <si>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</si>
  <si>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</si>
  <si>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</si>
  <si>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</si>
  <si>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</si>
  <si>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</si>
  <si>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</si>
  <si>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</si>
  <si>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</si>
  <si>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</si>
  <si>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</si>
  <si>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</si>
  <si>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</si>
  <si>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</si>
  <si>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</si>
  <si>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</si>
  <si>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</si>
  <si>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</si>
  <si>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</si>
  <si>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</si>
  <si>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</si>
  <si>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</si>
  <si>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</si>
  <si>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</si>
  <si>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</si>
  <si>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</si>
  <si>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</si>
  <si>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</si>
  <si>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</si>
  <si>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</si>
  <si>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</si>
  <si>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</si>
  <si>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</si>
  <si>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</si>
  <si>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</si>
  <si>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</si>
  <si>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</si>
  <si>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</si>
  <si>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</si>
  <si>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</si>
  <si>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</si>
  <si>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</si>
  <si>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</si>
  <si>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</si>
  <si>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</si>
  <si>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</si>
  <si>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</si>
  <si>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</si>
  <si>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</si>
  <si>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</si>
  <si>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</si>
  <si>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</si>
  <si>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</si>
  <si>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</si>
  <si>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</si>
  <si>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</si>
  <si>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</si>
  <si>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</si>
  <si>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</si>
  <si>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</si>
  <si>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</si>
  <si>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</si>
  <si>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</si>
  <si>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</si>
  <si>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</si>
  <si>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</si>
  <si>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</si>
  <si>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</si>
  <si>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</si>
  <si>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</si>
  <si>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</si>
  <si>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</si>
  <si>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</si>
  <si>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</si>
  <si>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</si>
  <si>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</si>
  <si>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</si>
  <si>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</si>
  <si>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</si>
  <si>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</si>
  <si>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</si>
  <si>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</si>
  <si>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</si>
  <si>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</si>
  <si>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</si>
  <si>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</si>
  <si>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</si>
  <si>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</si>
  <si>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</si>
  <si>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</si>
  <si>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</si>
  <si>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</si>
  <si>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</si>
  <si>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</si>
  <si>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</si>
  <si>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</si>
  <si>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</si>
  <si>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</si>
  <si>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</si>
  <si>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</si>
  <si>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</si>
  <si>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</si>
  <si>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</si>
  <si>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</si>
  <si>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</si>
  <si>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</si>
  <si>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</si>
  <si>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</si>
  <si>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</si>
  <si>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</si>
  <si>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</si>
  <si>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</si>
  <si>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</si>
  <si>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</si>
  <si>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</si>
  <si>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</si>
  <si>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</si>
  <si>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</si>
  <si>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</si>
  <si>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</si>
  <si>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</si>
  <si>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</si>
  <si>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</si>
  <si>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</si>
  <si>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</si>
  <si>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</si>
  <si>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</si>
  <si>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</si>
  <si>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</si>
  <si>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</si>
  <si>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</si>
  <si>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</si>
  <si>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</si>
  <si>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</si>
  <si>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</si>
  <si>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</si>
  <si>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</si>
  <si>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</si>
  <si>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</si>
  <si>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</si>
  <si>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</si>
  <si>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</si>
  <si>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</si>
  <si>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</si>
  <si>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</si>
  <si>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</si>
  <si>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</si>
  <si>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</si>
  <si>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</si>
  <si>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</si>
  <si>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</si>
  <si>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</si>
  <si>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</si>
  <si>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</si>
  <si>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</si>
  <si>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</si>
  <si>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</si>
  <si>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</si>
  <si>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</si>
  <si>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</si>
  <si>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</si>
  <si>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</si>
  <si>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</si>
  <si>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</si>
  <si>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</si>
  <si>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</si>
  <si>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</si>
  <si>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</si>
  <si>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</si>
  <si>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</si>
  <si>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</si>
  <si>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</si>
  <si>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</si>
  <si>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</si>
  <si>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</si>
  <si>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</si>
  <si>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</si>
  <si>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</si>
  <si>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</si>
  <si>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</si>
  <si>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</si>
  <si>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</si>
  <si>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</si>
  <si>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</si>
  <si>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</si>
  <si>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</si>
  <si>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</si>
  <si>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</si>
  <si>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</si>
  <si>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</si>
  <si>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</si>
  <si>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</si>
  <si>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</si>
  <si>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</si>
  <si>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</si>
  <si>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</si>
  <si>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</si>
  <si>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</si>
  <si>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</si>
  <si>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</si>
  <si>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</si>
  <si>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</si>
  <si>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</si>
  <si>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</si>
  <si>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</si>
  <si>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</si>
  <si>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</si>
  <si>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</si>
  <si>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</si>
  <si>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</si>
  <si>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</si>
  <si>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</si>
  <si>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</si>
  <si>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</si>
  <si>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</si>
  <si>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</si>
  <si>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</si>
  <si>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</si>
  <si>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</si>
  <si>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</si>
  <si>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</si>
  <si>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</si>
  <si>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</si>
  <si>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</si>
  <si>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</si>
  <si>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</si>
  <si>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</si>
  <si>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</si>
  <si>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</si>
  <si>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</si>
  <si>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</si>
  <si>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</si>
  <si>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</si>
  <si>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</si>
  <si>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</si>
  <si>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</si>
  <si>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</si>
  <si>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</si>
  <si>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</si>
  <si>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</si>
  <si>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</si>
  <si>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</si>
  <si>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</si>
  <si>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</si>
  <si>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</si>
  <si>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</si>
  <si>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</si>
  <si>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</si>
  <si>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</si>
  <si>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</si>
  <si>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</si>
  <si>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</si>
  <si>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</si>
  <si>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</si>
  <si>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</si>
  <si>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</si>
  <si>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</si>
  <si>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</si>
  <si>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</si>
  <si>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</si>
  <si>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</si>
  <si>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</si>
  <si>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</si>
  <si>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</si>
  <si>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</si>
  <si>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</si>
  <si>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</si>
  <si>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</si>
  <si>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</si>
  <si>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</si>
  <si>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</si>
  <si>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</si>
  <si>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</si>
  <si>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</si>
  <si>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</si>
  <si>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</si>
  <si>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</si>
  <si>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</si>
  <si>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</si>
  <si>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</si>
  <si>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</si>
  <si>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</si>
  <si>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</si>
  <si>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</si>
  <si>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</si>
  <si>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</si>
  <si>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</si>
  <si>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</si>
  <si>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</si>
  <si>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</si>
  <si>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</si>
  <si>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</si>
  <si>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</si>
  <si>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</si>
  <si>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</si>
  <si>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</si>
  <si>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</si>
  <si>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</si>
  <si>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</si>
  <si>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</si>
  <si>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</si>
  <si>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</si>
  <si>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</si>
  <si>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</si>
  <si>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</si>
  <si>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</si>
  <si>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</si>
  <si>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</si>
  <si>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</si>
  <si>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</si>
  <si>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</si>
  <si>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</si>
  <si>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</si>
  <si>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</si>
  <si>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</si>
  <si>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</si>
  <si>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</si>
  <si>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</si>
  <si>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</si>
  <si>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</si>
  <si>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</si>
  <si>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</si>
  <si>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</si>
  <si>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</si>
  <si>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</si>
  <si>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</si>
  <si>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</si>
  <si>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</si>
  <si>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</si>
  <si>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</si>
  <si>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</si>
  <si>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</si>
  <si>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</si>
  <si>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</si>
  <si>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</si>
  <si>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</si>
  <si>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</si>
  <si>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</si>
  <si>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</si>
  <si>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</si>
  <si>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</si>
  <si>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</si>
  <si>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</si>
  <si>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</si>
  <si>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</si>
  <si>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</si>
  <si>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</si>
  <si>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</si>
  <si>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</si>
  <si>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</si>
  <si>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</si>
  <si>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</si>
  <si>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</si>
  <si>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</si>
  <si>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</si>
  <si>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</si>
  <si>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</si>
  <si>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</si>
  <si>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</si>
  <si>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</si>
  <si>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</si>
  <si>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</si>
  <si>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</si>
  <si>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</si>
  <si>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</si>
  <si>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</si>
  <si>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</si>
  <si>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</si>
  <si>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</si>
  <si>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</si>
  <si>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</si>
  <si>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</si>
  <si>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</si>
  <si>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</si>
  <si>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</si>
  <si>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</si>
  <si>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</si>
  <si>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</si>
  <si>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</si>
  <si>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</si>
  <si>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</si>
  <si>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</si>
  <si>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</si>
  <si>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</si>
  <si>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</si>
  <si>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</si>
  <si>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</si>
  <si>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</si>
  <si>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</si>
  <si>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</si>
  <si>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</si>
  <si>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</si>
  <si>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</si>
  <si>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</si>
  <si>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</si>
  <si>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</si>
  <si>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</si>
  <si>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</si>
  <si>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</si>
  <si>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</si>
  <si>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</si>
  <si>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</si>
  <si>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</si>
  <si>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</si>
  <si>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</si>
  <si>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</si>
  <si>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</si>
  <si>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</si>
  <si>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</si>
  <si>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</si>
  <si>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</si>
  <si>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</si>
  <si>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</si>
  <si>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</si>
  <si>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</si>
  <si>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</si>
  <si>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</si>
  <si>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</si>
  <si>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</si>
  <si>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</si>
  <si>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</si>
  <si>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</si>
  <si>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</si>
  <si>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</si>
  <si>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</si>
  <si>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</si>
  <si>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</si>
  <si>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</si>
  <si>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</si>
  <si>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</si>
  <si>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</si>
  <si>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</si>
  <si>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</si>
  <si>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</si>
  <si>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</si>
  <si>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</si>
  <si>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</si>
  <si>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</si>
  <si>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</si>
  <si>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</si>
  <si>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</si>
  <si>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</si>
  <si>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</si>
  <si>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</si>
  <si>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</si>
  <si>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</si>
  <si>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</si>
  <si>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</si>
  <si>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</si>
  <si>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</si>
  <si>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</si>
  <si>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</si>
  <si>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</si>
  <si>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</si>
  <si>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</si>
  <si>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</si>
  <si>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</si>
  <si>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</si>
  <si>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</si>
  <si>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</si>
  <si>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</si>
  <si>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</si>
  <si>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</si>
  <si>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</si>
  <si>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</si>
  <si>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</si>
  <si>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</si>
  <si>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</si>
  <si>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</si>
  <si>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</si>
  <si>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</si>
  <si>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</si>
  <si>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</si>
  <si>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</si>
  <si>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</si>
  <si>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</si>
  <si>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</si>
  <si>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</si>
  <si>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</si>
  <si>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</si>
  <si>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</si>
  <si>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</si>
  <si>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</si>
  <si>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</si>
  <si>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</si>
  <si>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</si>
  <si>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</si>
  <si>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</si>
  <si>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</si>
  <si>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</si>
  <si>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</si>
  <si>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</si>
  <si>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</si>
  <si>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</si>
  <si>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</si>
  <si>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</si>
  <si>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</si>
  <si>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</si>
  <si>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</si>
  <si>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</si>
  <si>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</si>
  <si>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</si>
  <si>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</si>
  <si>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</si>
  <si>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</si>
  <si>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</si>
  <si>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</si>
  <si>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</si>
  <si>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</si>
  <si>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</si>
  <si>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</si>
  <si>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</si>
  <si>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</si>
  <si>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</si>
  <si>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</si>
  <si>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</si>
  <si>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</si>
  <si>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</si>
  <si>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</si>
  <si>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</si>
  <si>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</si>
  <si>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</si>
  <si>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</si>
  <si>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</si>
  <si>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</si>
  <si>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</si>
  <si>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</si>
  <si>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</si>
  <si>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</si>
  <si>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</si>
  <si>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</si>
  <si>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</si>
  <si>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</si>
  <si>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</si>
  <si>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</si>
  <si>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</si>
  <si>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</si>
  <si>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</si>
  <si>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</si>
  <si>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</si>
  <si>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</si>
  <si>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</si>
  <si>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</si>
  <si>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</si>
  <si>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</si>
  <si>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</si>
  <si>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</si>
  <si>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</si>
  <si>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</si>
  <si>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</si>
  <si>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</si>
  <si>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</si>
  <si>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</si>
  <si>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</si>
  <si>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</si>
  <si>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</si>
  <si>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</si>
  <si>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</si>
  <si>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</si>
  <si>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</si>
  <si>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</si>
  <si>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</si>
  <si>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</si>
  <si>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</si>
  <si>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</si>
  <si>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</si>
  <si>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</si>
  <si>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</si>
  <si>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</si>
  <si>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</si>
  <si>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</si>
  <si>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</si>
  <si>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</si>
  <si>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</si>
  <si>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</si>
  <si>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</si>
  <si>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</si>
  <si>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</si>
  <si>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</si>
  <si>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</si>
  <si>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</si>
  <si>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</si>
  <si>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</si>
  <si>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</si>
  <si>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</si>
  <si>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</si>
  <si>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</si>
  <si>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</si>
  <si>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</si>
  <si>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</si>
  <si>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</si>
  <si>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</si>
  <si>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</si>
  <si>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</si>
  <si>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</si>
  <si>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</si>
  <si>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</si>
  <si>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</si>
  <si>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</si>
  <si>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</si>
  <si>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</si>
  <si>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</si>
  <si>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</si>
  <si>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</si>
  <si>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</si>
  <si>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</si>
  <si>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</si>
  <si>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</si>
  <si>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</si>
  <si>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</si>
  <si>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</si>
  <si>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</si>
  <si>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</si>
  <si>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</si>
  <si>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</si>
  <si>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</si>
  <si>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</si>
  <si>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</si>
  <si>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</si>
  <si>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</si>
  <si>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</si>
  <si>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</si>
  <si>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</si>
  <si>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</si>
  <si>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</si>
  <si>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</si>
  <si>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</si>
  <si>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</si>
  <si>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</si>
  <si>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</si>
  <si>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</si>
  <si>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</si>
  <si>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</si>
  <si>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</si>
  <si>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</si>
  <si>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</si>
  <si>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</si>
  <si>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</si>
  <si>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</si>
  <si>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</si>
  <si>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</si>
  <si>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</si>
  <si>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</si>
  <si>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</si>
  <si>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</si>
  <si>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</si>
  <si>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</si>
  <si>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</si>
  <si>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</si>
  <si>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</si>
  <si>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</si>
  <si>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</si>
  <si>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</si>
  <si>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</si>
  <si>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</si>
  <si>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</si>
  <si>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</si>
  <si>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</si>
  <si>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</si>
  <si>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</si>
  <si>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</si>
  <si>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</si>
  <si>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</si>
  <si>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</si>
  <si>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</si>
  <si>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</si>
  <si>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</si>
  <si>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</si>
  <si>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</si>
  <si>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</si>
  <si>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</si>
  <si>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</si>
  <si>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</si>
  <si>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</si>
  <si>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</si>
  <si>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</si>
  <si>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</si>
  <si>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</si>
  <si>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</si>
  <si>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</si>
  <si>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</si>
  <si>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</si>
  <si>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</si>
  <si>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</si>
  <si>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</si>
  <si>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</si>
  <si>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</si>
  <si>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</si>
  <si>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</si>
  <si>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</si>
  <si>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</si>
  <si>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</si>
  <si>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</si>
  <si>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</si>
  <si>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</si>
  <si>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</si>
  <si>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</si>
  <si>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</si>
  <si>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</si>
  <si>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</si>
  <si>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</si>
  <si>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</si>
  <si>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</si>
  <si>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</si>
  <si>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</si>
  <si>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</si>
  <si>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</si>
  <si>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</si>
  <si>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</si>
  <si>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</si>
  <si>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</si>
  <si>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</si>
  <si>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</si>
  <si>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</si>
  <si>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</si>
  <si>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</si>
  <si>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</si>
  <si>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</si>
  <si>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</si>
  <si>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</si>
  <si>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</si>
  <si>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</si>
  <si>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</si>
  <si>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</si>
  <si>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</si>
  <si>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</si>
  <si>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</si>
  <si>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</si>
  <si>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</si>
  <si>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</si>
  <si>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</si>
  <si>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</si>
  <si>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</si>
  <si>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</si>
  <si>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</si>
  <si>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</si>
  <si>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</si>
  <si>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</si>
  <si>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</si>
  <si>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</si>
  <si>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</si>
  <si>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</si>
  <si>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</si>
  <si>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</si>
  <si>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</si>
  <si>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</si>
  <si>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</si>
  <si>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</si>
  <si>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</si>
  <si>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</si>
  <si>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</si>
  <si>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</si>
  <si>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</si>
  <si>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</si>
  <si>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</si>
  <si>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</si>
  <si>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</si>
  <si>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</si>
  <si>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</si>
  <si>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</si>
  <si>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</si>
  <si>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</si>
  <si>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</si>
  <si>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</si>
  <si>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</si>
  <si>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</si>
  <si>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</si>
  <si>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</si>
  <si>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</si>
  <si>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</si>
  <si>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</si>
  <si>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</si>
  <si>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</si>
  <si>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</si>
  <si>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</si>
  <si>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</si>
  <si>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</si>
  <si>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</si>
  <si>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</si>
  <si>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</si>
  <si>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</si>
  <si>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</si>
  <si>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</si>
  <si>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</si>
  <si>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</si>
  <si>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</si>
  <si>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</si>
  <si>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</si>
  <si>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</si>
  <si>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</si>
  <si>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</si>
  <si>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</si>
  <si>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</si>
  <si>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</si>
  <si>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</si>
  <si>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</si>
  <si>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</si>
  <si>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</si>
  <si>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</si>
  <si>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</si>
  <si>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</si>
  <si>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</si>
  <si>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</si>
  <si>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</si>
  <si>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</si>
  <si>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</si>
  <si>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</si>
  <si>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</si>
  <si>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</si>
  <si>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</si>
  <si>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</si>
  <si>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</si>
  <si>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</si>
  <si>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</si>
  <si>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</si>
  <si>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</si>
  <si>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</si>
  <si>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</si>
  <si>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</si>
  <si>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</si>
  <si>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</si>
  <si>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</si>
  <si>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</si>
  <si>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</si>
  <si>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</si>
  <si>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</si>
  <si>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</si>
  <si>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</si>
  <si>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</si>
  <si>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</si>
  <si>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</si>
  <si>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</si>
  <si>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</si>
  <si>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</si>
  <si>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</si>
  <si>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</si>
  <si>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</si>
  <si>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</si>
  <si>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</si>
  <si>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</si>
  <si>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</si>
  <si>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</si>
  <si>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</si>
  <si>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</si>
  <si>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</si>
  <si>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</si>
  <si>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</si>
  <si>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</si>
  <si>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</si>
  <si>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</si>
  <si>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</si>
  <si>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</si>
  <si>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</si>
  <si>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</si>
  <si>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</si>
  <si>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</si>
  <si>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</si>
  <si>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</si>
  <si>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</si>
  <si>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</si>
  <si>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</si>
  <si>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</si>
  <si>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</si>
  <si>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</si>
  <si>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</si>
  <si>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</si>
  <si>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</si>
  <si>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</si>
  <si>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</si>
  <si>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</si>
  <si>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</si>
  <si>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</si>
  <si>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</si>
  <si>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</si>
  <si>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</si>
  <si>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</si>
  <si>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</si>
  <si>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</si>
  <si>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</si>
  <si>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</si>
  <si>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</si>
  <si>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</si>
  <si>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</si>
  <si>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</si>
  <si>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</si>
  <si>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</si>
  <si>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</si>
  <si>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</si>
  <si>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</si>
  <si>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</si>
  <si>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</si>
  <si>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</si>
  <si>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</si>
  <si>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</si>
  <si>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</si>
  <si>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</si>
  <si>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</si>
  <si>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</si>
  <si>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</si>
  <si>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</si>
  <si>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</si>
  <si>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</si>
  <si>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</si>
  <si>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</si>
  <si>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</si>
  <si>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</si>
  <si>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</si>
  <si>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</si>
  <si>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</si>
  <si>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</si>
  <si>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</si>
  <si>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</si>
  <si>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</si>
  <si>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</si>
  <si>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</si>
  <si>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</si>
  <si>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</si>
  <si>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</si>
  <si>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</si>
  <si>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</si>
  <si>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</si>
  <si>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</si>
  <si>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</si>
  <si>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</si>
  <si>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</si>
  <si>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</si>
  <si>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</si>
  <si>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</si>
  <si>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</si>
  <si>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</si>
  <si>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</si>
  <si>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</si>
  <si>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</si>
  <si>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</si>
  <si>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</si>
  <si>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</si>
  <si>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</si>
  <si>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</si>
  <si>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</si>
  <si>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</si>
  <si>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</si>
  <si>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</si>
  <si>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</si>
  <si>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</si>
  <si>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</si>
  <si>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</si>
  <si>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</si>
  <si>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</si>
  <si>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</si>
  <si>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</si>
  <si>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</si>
  <si>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</si>
  <si>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</si>
  <si>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</si>
  <si>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</si>
  <si>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</si>
  <si>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</si>
  <si>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</si>
  <si>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</si>
  <si>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</si>
  <si>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</si>
  <si>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</si>
  <si>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</si>
  <si>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</si>
  <si>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</si>
  <si>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</si>
  <si>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</si>
  <si>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</si>
  <si>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</si>
  <si>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</si>
  <si>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</si>
  <si>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</si>
  <si>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</si>
  <si>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</si>
  <si>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</si>
  <si>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</si>
  <si>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</si>
  <si>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</si>
  <si>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</si>
  <si>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</si>
  <si>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</si>
  <si>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</si>
  <si>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</si>
  <si>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</si>
  <si>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</si>
  <si>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</si>
  <si>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</si>
  <si>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</si>
  <si>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</si>
  <si>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</si>
  <si>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</si>
  <si>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</si>
  <si>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</si>
  <si>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</si>
  <si>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</si>
  <si>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</si>
  <si>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</si>
  <si>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</si>
  <si>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</si>
  <si>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</si>
  <si>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</si>
  <si>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</si>
  <si>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</si>
  <si>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</si>
  <si>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</si>
  <si>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</si>
  <si>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</si>
  <si>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</si>
  <si>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</si>
  <si>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</si>
  <si>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</si>
  <si>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</si>
  <si>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</si>
  <si>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</si>
  <si>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</si>
  <si>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</si>
  <si>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</si>
  <si>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</si>
  <si>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</si>
  <si>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</si>
  <si>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</si>
  <si>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</si>
  <si>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</si>
  <si>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</si>
  <si>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</si>
  <si>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</si>
  <si>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</si>
  <si>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</si>
  <si>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</si>
  <si>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</si>
  <si>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</si>
  <si>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</si>
  <si>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</si>
  <si>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</si>
  <si>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</si>
  <si>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</si>
  <si>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</si>
  <si>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</si>
  <si>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</si>
  <si>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</si>
  <si>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</si>
  <si>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</si>
  <si>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</si>
  <si>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</si>
  <si>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</si>
  <si>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</si>
  <si>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</si>
  <si>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</si>
  <si>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</si>
  <si>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</si>
  <si>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</si>
  <si>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</si>
  <si>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</si>
  <si>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</si>
  <si>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</si>
  <si>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</si>
  <si>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</si>
  <si>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</si>
  <si>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</si>
  <si>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</si>
  <si>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</si>
  <si>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</si>
  <si>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</si>
  <si>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</si>
  <si>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</si>
  <si>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</si>
  <si>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</si>
  <si>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</si>
  <si>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</si>
  <si>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</si>
  <si>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</si>
  <si>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</si>
  <si>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</si>
  <si>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</si>
  <si>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</si>
  <si>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</si>
  <si>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</si>
  <si>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</si>
  <si>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</si>
  <si>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</si>
  <si>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</si>
  <si>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</si>
  <si>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</si>
  <si>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</si>
  <si>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</si>
  <si>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</si>
  <si>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</si>
  <si>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</si>
  <si>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</si>
  <si>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</si>
  <si>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</si>
  <si>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</si>
  <si>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</si>
  <si>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</si>
  <si>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</si>
  <si>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</si>
  <si>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</si>
  <si>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</si>
  <si>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</si>
  <si>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</si>
  <si>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</si>
  <si>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</si>
  <si>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</si>
  <si>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</si>
  <si>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</si>
  <si>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</si>
  <si>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</si>
  <si>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</si>
  <si>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</si>
  <si>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</si>
  <si>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</si>
  <si>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</si>
  <si>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</si>
  <si>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</si>
  <si>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</si>
  <si>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</si>
  <si>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</si>
  <si>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</si>
  <si>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</si>
  <si>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</si>
  <si>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</si>
  <si>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</si>
  <si>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</si>
  <si>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</si>
  <si>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</si>
  <si>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</si>
  <si>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</si>
  <si>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</si>
  <si>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</si>
  <si>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</si>
  <si>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</si>
  <si>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</si>
  <si>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</si>
  <si>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</si>
  <si>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</si>
  <si>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</si>
  <si>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</si>
  <si>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</si>
  <si>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</si>
  <si>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</si>
  <si>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</si>
  <si>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</si>
  <si>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</si>
  <si>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</si>
  <si>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</si>
  <si>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</si>
  <si>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</si>
  <si>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</si>
  <si>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</si>
  <si>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</si>
  <si>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</si>
  <si>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</si>
  <si>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</si>
  <si>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</si>
  <si>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</si>
  <si>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</si>
  <si>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</si>
  <si>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</si>
  <si>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</si>
  <si>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</si>
  <si>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</si>
  <si>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</si>
  <si>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</si>
  <si>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</si>
  <si>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</si>
  <si>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</si>
  <si>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</si>
  <si>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</si>
  <si>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</si>
  <si>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</si>
  <si>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</si>
  <si>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</si>
  <si>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</si>
  <si>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</si>
  <si>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</si>
  <si>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</si>
  <si>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</si>
  <si>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</si>
  <si>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</si>
  <si>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</si>
  <si>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</si>
  <si>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</si>
  <si>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</si>
  <si>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</si>
  <si>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</si>
  <si>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</si>
  <si>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</si>
  <si>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</si>
  <si>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</si>
  <si>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</si>
  <si>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</si>
  <si>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</si>
  <si>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</si>
  <si>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</si>
  <si>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</si>
  <si>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</si>
  <si>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</si>
  <si>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</si>
  <si>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</si>
  <si>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</si>
  <si>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</si>
  <si>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</si>
  <si>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</si>
  <si>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</si>
  <si>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</si>
  <si>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</si>
  <si>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</si>
  <si>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</si>
  <si>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</si>
  <si>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</si>
  <si>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</si>
  <si>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</si>
  <si>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</si>
  <si>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</si>
  <si>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</si>
  <si>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</si>
  <si>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</si>
  <si>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</si>
  <si>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</si>
  <si>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</si>
  <si>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</si>
  <si>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</si>
  <si>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</si>
  <si>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</si>
  <si>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</si>
  <si>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</si>
  <si>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</si>
  <si>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</si>
  <si>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</si>
  <si>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</si>
  <si>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</si>
  <si>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</si>
  <si>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</si>
  <si>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</si>
  <si>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</si>
  <si>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</si>
  <si>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</si>
  <si>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</si>
  <si>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</si>
  <si>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</si>
  <si>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</si>
  <si>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</si>
  <si>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</si>
  <si>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</si>
  <si>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</si>
  <si>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</si>
  <si>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</si>
  <si>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</si>
  <si>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</si>
  <si>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</si>
  <si>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</si>
  <si>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</si>
  <si>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</si>
  <si>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</si>
  <si>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</si>
  <si>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</si>
  <si>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</si>
  <si>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</si>
  <si>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</si>
  <si>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</si>
  <si>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</si>
  <si>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</si>
  <si>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</si>
  <si>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</si>
  <si>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</si>
  <si>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</si>
  <si>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</si>
  <si>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</si>
  <si>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</si>
  <si>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</si>
  <si>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</si>
  <si>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</si>
  <si>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</si>
  <si>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</si>
  <si>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</si>
  <si>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</si>
  <si>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</si>
  <si>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</si>
  <si>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</si>
  <si>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</si>
  <si>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</si>
  <si>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</si>
  <si>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</si>
  <si>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</si>
  <si>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</si>
  <si>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</si>
  <si>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</si>
  <si>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</si>
  <si>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</si>
  <si>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</si>
  <si>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</si>
  <si>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</si>
  <si>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</si>
  <si>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</si>
  <si>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</si>
  <si>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</si>
  <si>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</si>
  <si>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</si>
  <si>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</si>
  <si>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</si>
  <si>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</si>
  <si>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</si>
  <si>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</si>
  <si>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</si>
  <si>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</si>
  <si>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</si>
  <si>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</si>
  <si>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</si>
  <si>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</si>
  <si>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</si>
  <si>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</si>
  <si>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</si>
  <si>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</si>
  <si>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</si>
  <si>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</si>
  <si>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</si>
  <si>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</si>
  <si>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</si>
  <si>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</si>
  <si>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</si>
  <si>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</si>
  <si>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</si>
  <si>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</si>
  <si>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</si>
  <si>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</si>
  <si>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</si>
  <si>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</si>
  <si>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</si>
  <si>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</si>
  <si>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</si>
  <si>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</si>
  <si>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</si>
  <si>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</si>
  <si>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</si>
  <si>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</si>
  <si>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</si>
  <si>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</si>
  <si>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</si>
  <si>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</si>
  <si>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</si>
  <si>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</si>
  <si>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</si>
  <si>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</si>
  <si>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</si>
  <si>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</si>
  <si>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</si>
  <si>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</si>
  <si>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</si>
  <si>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</si>
  <si>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</si>
  <si>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</si>
  <si>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</si>
  <si>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</si>
  <si>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</si>
  <si>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</si>
  <si>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</si>
  <si>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</si>
  <si>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</si>
  <si>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</si>
  <si>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</si>
  <si>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</si>
  <si>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</si>
  <si>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</si>
  <si>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</si>
  <si>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</si>
  <si>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</si>
  <si>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</si>
  <si>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</si>
  <si>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</si>
  <si>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</si>
  <si>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</si>
  <si>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</si>
  <si>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</si>
  <si>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</si>
  <si>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</si>
  <si>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</si>
  <si>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</si>
  <si>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</si>
  <si>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</si>
  <si>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</si>
  <si>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</si>
  <si>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</si>
  <si>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</si>
  <si>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</si>
  <si>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</si>
  <si>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</si>
  <si>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</si>
  <si>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</si>
  <si>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</si>
  <si>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</si>
  <si>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</si>
  <si>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</si>
  <si>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</si>
  <si>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</si>
  <si>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</si>
  <si>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</si>
  <si>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</si>
  <si>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</si>
  <si>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</si>
  <si>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</si>
  <si>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</si>
  <si>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</si>
  <si>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</si>
  <si>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</si>
  <si>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</si>
  <si>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</si>
  <si>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</si>
  <si>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</si>
  <si>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</si>
  <si>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</si>
  <si>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</si>
  <si>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</si>
  <si>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</si>
  <si>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</si>
  <si>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</si>
  <si>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</si>
  <si>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</si>
  <si>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</si>
  <si>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</si>
  <si>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</si>
  <si>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</si>
  <si>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</si>
  <si>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</si>
  <si>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</si>
  <si>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</si>
  <si>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</si>
  <si>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</si>
  <si>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</si>
  <si>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</si>
  <si>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</si>
  <si>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</si>
  <si>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</si>
  <si>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</si>
  <si>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</si>
  <si>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</si>
  <si>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</si>
  <si>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</si>
  <si>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</si>
  <si>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</si>
  <si>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</si>
  <si>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</si>
  <si>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</si>
  <si>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</si>
  <si>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</si>
  <si>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</si>
  <si>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</si>
  <si>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</si>
  <si>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</si>
  <si>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</si>
  <si>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</si>
  <si>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</si>
  <si>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</si>
  <si>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</si>
  <si>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</si>
  <si>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</si>
  <si>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</si>
  <si>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</si>
  <si>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</si>
  <si>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</si>
  <si>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</si>
  <si>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</si>
  <si>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</si>
  <si>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</si>
  <si>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</si>
  <si>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</si>
  <si>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</si>
  <si>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</si>
  <si>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</si>
  <si>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</si>
  <si>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</si>
  <si>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</si>
  <si>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</si>
  <si>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</si>
  <si>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</si>
  <si>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</si>
  <si>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</si>
  <si>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</si>
  <si>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</si>
  <si>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</si>
  <si>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</si>
  <si>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</si>
  <si>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</si>
  <si>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</si>
  <si>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</si>
  <si>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</si>
  <si>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</si>
  <si>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</si>
  <si>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</si>
  <si>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</si>
  <si>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</si>
  <si>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</si>
  <si>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</si>
  <si>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</si>
  <si>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</si>
  <si>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</si>
  <si>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</si>
  <si>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</si>
  <si>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</si>
  <si>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</si>
  <si>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</si>
  <si>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</si>
  <si>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</si>
  <si>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</si>
  <si>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</si>
  <si>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</si>
  <si>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</si>
  <si>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</si>
  <si>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</si>
  <si>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</si>
  <si>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</si>
  <si>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</si>
  <si>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</si>
  <si>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</si>
  <si>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</si>
  <si>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</si>
  <si>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</si>
  <si>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</si>
  <si>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</si>
  <si>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</si>
  <si>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</si>
  <si>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</si>
  <si>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</si>
  <si>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</si>
  <si>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</si>
  <si>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</si>
  <si>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</si>
  <si>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</si>
  <si>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</si>
  <si>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</si>
  <si>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</si>
  <si>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</si>
  <si>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</si>
  <si>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</si>
  <si>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</si>
  <si>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</si>
  <si>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</si>
  <si>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</si>
  <si>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</si>
  <si>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</si>
  <si>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</si>
  <si>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</si>
  <si>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</si>
  <si>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</si>
  <si>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</si>
  <si>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</si>
  <si>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</si>
  <si>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</si>
  <si>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</si>
  <si>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</si>
  <si>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</si>
  <si>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</si>
  <si>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</si>
  <si>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</si>
  <si>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</si>
  <si>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</si>
  <si>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</si>
  <si>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</si>
  <si>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</si>
  <si>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</si>
  <si>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</si>
  <si>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</si>
  <si>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</si>
  <si>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</si>
  <si>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</si>
  <si>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</si>
  <si>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</si>
  <si>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</si>
  <si>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</si>
  <si>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</si>
  <si>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</si>
  <si>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</si>
  <si>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</si>
  <si>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</si>
  <si>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</si>
  <si>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</si>
  <si>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</si>
  <si>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</si>
  <si>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</si>
  <si>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</si>
  <si>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</si>
  <si>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</si>
  <si>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</si>
  <si>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</si>
  <si>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</si>
  <si>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</si>
  <si>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</si>
  <si>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</si>
  <si>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</si>
  <si>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</si>
  <si>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</si>
  <si>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</si>
  <si>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</si>
  <si>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</si>
  <si>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</si>
  <si>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</si>
  <si>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165</t>
  </si>
  <si>
    <t>148</t>
  </si>
  <si>
    <t>149</t>
  </si>
  <si>
    <t>230</t>
  </si>
  <si>
    <t>229</t>
  </si>
  <si>
    <t>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 de desarrollo infantil</t>
  </si>
  <si>
    <t>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</si>
  <si>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485</t>
  </si>
  <si>
    <t>492</t>
  </si>
  <si>
    <t>605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</si>
  <si>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 BF en el marco de la política de estado para el desarrollo integral de la primera infancia de cero a siempre en el servicio centros de desarrollo infantil.</t>
  </si>
  <si>
    <t>604</t>
  </si>
  <si>
    <t>Prestar el servicio de atención, educación inicial y cuidado a niños y niñas menores de 5 años, o hasta su ingreso al grado de transición, y a mujes  gestantes y madres en periodo de lactancia, con el fin de promover el desarrollo integral de la primera infancia con calidad, de conformidad con los lineamientos, manual operativo, las directrices,  parámetros y estándares  establecidos por el IC BF en el marco de la política de estado para el desarrollo integral de la primera infancia de cero a siempre en el servicio desarrollo infantil en medio familiar</t>
  </si>
  <si>
    <t>221</t>
  </si>
  <si>
    <t>Prestar el servicio de atención, educación inicial y cuidado a niños y niñas menores de 5 años o hasta el ingreso al grado de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CDI</t>
  </si>
  <si>
    <t>220</t>
  </si>
  <si>
    <t>Prestar el servicio de atención, educación inicial y cuidado a niños y niñas menores de 5 años o hasta el ingreso al grado de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</si>
  <si>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201</t>
  </si>
  <si>
    <t>Atender a la primera infancia en el marco de la estrategia de cero a siempre, especificamente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</si>
  <si>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364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</si>
  <si>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 BF</t>
  </si>
  <si>
    <t>114</t>
  </si>
  <si>
    <t>86</t>
  </si>
  <si>
    <t>160</t>
  </si>
  <si>
    <t>199</t>
  </si>
  <si>
    <t>143</t>
  </si>
  <si>
    <t>451</t>
  </si>
  <si>
    <t>52</t>
  </si>
  <si>
    <t>155</t>
  </si>
  <si>
    <t>154</t>
  </si>
  <si>
    <t>2021-41-10001142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</si>
  <si>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</si>
  <si>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173</t>
  </si>
  <si>
    <t>BERCELIO SILVA SUAREZ</t>
  </si>
  <si>
    <t>CARRERA 4 # 12-27 BARRIO LAS FERIAS</t>
  </si>
  <si>
    <t>3204361103</t>
  </si>
  <si>
    <t>181</t>
  </si>
  <si>
    <t>Brindar atencion a la primera infancia, niños y niñas menores de 5 años, de familia con vulnerabilidad economica, socila, cultural, nutricional y sicoafectiva, atravez de los hogares comunitarios de bienestar  modalidades: cero a 5 años, en la siguientes forma de atencion: familiares, multiples y grupales,  prioritariamente en situcacion de desplazamiento; y en la modalidad Fami, apoyar a las familias en desarrollo con mujeres gestantes, madres lactantes y niños y niñas menores de 2 años que se encuentre en vulnerabilidad sicoafectiva, nutricional, economica y social.</t>
  </si>
  <si>
    <t>Brindar atencion a la primera infancia, niños y niñas menores de 5 años, de familia con vulnerabilidad economica, socila, cultural, nutricional y sicoafectiva, atravez de los hogares comunitarios de bienestar  modalidades: cero a 5 años, en la siguientes forma de atencion: familiares, multiples y grupales,  prioritariamente en situcacion de desplazamiento; y en la modalidad Fami, apoyar a las familias en desarrollo con mujeres gestantes, madres lactantes y niños y niñas menores de 2 años que se encuentre en vulnerabilidad.</t>
  </si>
  <si>
    <t>Brindar atencion a la primera infancia, niños y niñas menores de 5 años, de familia con vulnerabilidad economica, socila, cultural, nutricional y sicoafectiva, atravez de los hogares comunitarios de bienestar  modalidades: cero a 5 años, en la siguientes forma de atencion: familiares, multiples y grupales,  prioritariamente en situcacion de desplazamiento; y en la modalidad Fami, apoyar a las familias en desarrollo con mujeres gestantes, madres lactantes y niños y niñas menores de 2 años que se encuentre en vulnerabilidad sicoafectiva, nutricional, economica y social, prioritariamente en situacion de dezplazamiento</t>
  </si>
  <si>
    <t>Brindar atencion a la primera infancia niños y niñas menores de 5 años de familias con vulnerabilidad ecocnomica, social, cultural, nutricional y sicoafectiva atravez de los hogares comunitarios de bienestar modaliad, prioritaraiamnete en situacion de desplazamiento.</t>
  </si>
  <si>
    <t>Brindar atencion a la primera infancia niños y niñas menores de 6 años de familias con vulnerabilidad ecocnomica, social, cultural, nutricional y sicoafectiva atravez de los hogares comunitarios de bienestar modalidad 0-6 y fami prioritariamnte en situacion de desplazamiento..</t>
  </si>
  <si>
    <t>Brindar atencion a la primera infancia niños y niñas menores de 6 años de familias con vulnerabilidad ecocnomica, social, cultural, nutricional y sicoafectiva atravez de los hogares comunitarios de bienestar modalidad 0-6 y fami de los municipos de Timana y Palestin a prioritariamnte en situacion de desplazamiento..</t>
  </si>
  <si>
    <t>Brindar atencion a la primera infancia niños y niñas menores de 6 años de familias con vulnerabilidad ecocnomica, social, cultural, nutricional y sicoafectiva atravez de los hogares comunitarios de bienestar modalidad 0-7  prioritariamnte en situacion de desplazamiento..</t>
  </si>
  <si>
    <t>Brindar atencion a la primera infancia niños y niñas menores de 6 años de familias con vulnerabilidad ecocnomica, social, cultural, nutricional y sicoafectiva atravez de los hogares comunitarios de bienestar modalidad 0-7.</t>
  </si>
  <si>
    <t xml:space="preserve">Prestar los servicios de educacion inicial en el marco de la atencion integral en el centro de desarrollo infantil CDI y modalidad familiar de conformidad con los manuales operativos de la modaliad institucional y familiar en el lineamiento tecnico para la atencion de la primera infancia y las diretrizes establecidas por el ICBF, en aormonia con la politica de estado para el desarrollo integral de la priemra infancia de cero a siempre </t>
  </si>
  <si>
    <t xml:space="preserve">Prestar los servicios de educacion inicial en el marco de la atencion integral en el centro de desarrollo infantil CDI  de conformidad con los manuales operativos de la modaliad institucional y familiar en el lineamiento tecnico para la atencion de la primera infancia y las diretrizes establecidas por el ICBF, en aormonia con la politica de estado para el desarrollo integral de la priemra infancia de cero a siempre </t>
  </si>
  <si>
    <t>caminarhaciaelfuturo2017@gmail.com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</si>
</sst>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90" zoomScaleNormal="90"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660</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813010364</v>
      </c>
      <c r="C20" s="5"/>
      <c r="D20" s="73"/>
      <c r="E20" s="5"/>
      <c r="F20" s="5"/>
      <c r="G20" s="5"/>
      <c r="H20" s="184"/>
      <c r="I20" s="147" t="s">
        <v>660</v>
      </c>
      <c r="J20" s="148" t="s">
        <v>671</v>
      </c>
      <c r="K20" s="149">
        <v>1779408621</v>
      </c>
      <c r="L20" s="150"/>
      <c r="M20" s="150">
        <v>44561</v>
      </c>
      <c r="N20" s="133">
        <f>+(M20-L20)/30</f>
        <v>1485.3666666666666</v>
      </c>
      <c r="O20" s="136"/>
      <c r="U20" s="132"/>
      <c r="V20" s="105">
        <f ca="1">NOW()</f>
        <v>44194.490431712962</v>
      </c>
      <c r="W20" s="105">
        <f ca="1">NOW()</f>
        <v>44194.490431712962</v>
      </c>
    </row>
    <row r="21" spans="1:23" ht="30" customHeight="1" outlineLevel="1" x14ac:dyDescent="0.25">
      <c r="A21" s="9"/>
      <c r="B21" s="71"/>
      <c r="C21" s="5"/>
      <c r="D21" s="5"/>
      <c r="E21" s="5"/>
      <c r="F21" s="5"/>
      <c r="G21" s="5"/>
      <c r="H21" s="70"/>
      <c r="I21" s="147" t="s">
        <v>660</v>
      </c>
      <c r="J21" s="148" t="s">
        <v>693</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CAMINAR HACIA EL FUTURO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2664</v>
      </c>
      <c r="C48" s="111" t="s">
        <v>31</v>
      </c>
      <c r="D48" s="110" t="s">
        <v>2677</v>
      </c>
      <c r="E48" s="143">
        <v>43486</v>
      </c>
      <c r="F48" s="143">
        <v>43819</v>
      </c>
      <c r="G48" s="158">
        <f>IF(AND(E48&lt;&gt;"",F48&lt;&gt;""),((F48-E48)/30),"")</f>
        <v>11.1</v>
      </c>
      <c r="H48" s="117" t="s">
        <v>2682</v>
      </c>
      <c r="I48" s="112" t="s">
        <v>660</v>
      </c>
      <c r="J48" s="112" t="s">
        <v>393</v>
      </c>
      <c r="K48" s="114">
        <v>1171048092</v>
      </c>
      <c r="L48" s="113"/>
      <c r="M48" s="115"/>
      <c r="N48" s="113" t="s">
        <v>27</v>
      </c>
      <c r="O48" s="113" t="s">
        <v>1148</v>
      </c>
      <c r="P48" s="78"/>
    </row>
    <row r="49" spans="1:16" s="6" customFormat="1" ht="24.75" customHeight="1" x14ac:dyDescent="0.25">
      <c r="A49" s="141">
        <v>2</v>
      </c>
      <c r="B49" s="120" t="s">
        <v>2664</v>
      </c>
      <c r="C49" s="122" t="s">
        <v>31</v>
      </c>
      <c r="D49" s="119" t="s">
        <v>2677</v>
      </c>
      <c r="E49" s="143">
        <v>43486</v>
      </c>
      <c r="F49" s="143">
        <v>43819</v>
      </c>
      <c r="G49" s="158">
        <f t="shared" ref="G49:G50" si="2">IF(AND(E49&lt;&gt;"",F49&lt;&gt;""),((F49-E49)/30),"")</f>
        <v>11.1</v>
      </c>
      <c r="H49" s="117" t="s">
        <v>2682</v>
      </c>
      <c r="I49" s="119" t="s">
        <v>660</v>
      </c>
      <c r="J49" s="119" t="s">
        <v>684</v>
      </c>
      <c r="K49" s="121">
        <v>1171048092</v>
      </c>
      <c r="L49" s="113"/>
      <c r="M49" s="115"/>
      <c r="N49" s="113" t="s">
        <v>27</v>
      </c>
      <c r="O49" s="122" t="s">
        <v>1148</v>
      </c>
      <c r="P49" s="78"/>
    </row>
    <row r="50" spans="1:16" s="6" customFormat="1" ht="24.75" customHeight="1" x14ac:dyDescent="0.25">
      <c r="A50" s="141">
        <v>3</v>
      </c>
      <c r="B50" s="120" t="s">
        <v>2664</v>
      </c>
      <c r="C50" s="122" t="s">
        <v>31</v>
      </c>
      <c r="D50" s="119" t="s">
        <v>2678</v>
      </c>
      <c r="E50" s="143">
        <v>43486</v>
      </c>
      <c r="F50" s="143">
        <v>43812</v>
      </c>
      <c r="G50" s="158">
        <f t="shared" si="2"/>
        <v>10.866666666666667</v>
      </c>
      <c r="H50" s="117" t="s">
        <v>2681</v>
      </c>
      <c r="I50" s="119" t="s">
        <v>660</v>
      </c>
      <c r="J50" s="119" t="s">
        <v>393</v>
      </c>
      <c r="K50" s="121">
        <v>318587461</v>
      </c>
      <c r="L50" s="113"/>
      <c r="M50" s="115"/>
      <c r="N50" s="113" t="s">
        <v>27</v>
      </c>
      <c r="O50" s="122" t="s">
        <v>1148</v>
      </c>
      <c r="P50" s="78"/>
    </row>
    <row r="51" spans="1:16" s="6" customFormat="1" ht="24.75" customHeight="1" outlineLevel="1" x14ac:dyDescent="0.25">
      <c r="A51" s="141">
        <v>4</v>
      </c>
      <c r="B51" s="120" t="s">
        <v>2664</v>
      </c>
      <c r="C51" s="122" t="s">
        <v>31</v>
      </c>
      <c r="D51" s="119" t="s">
        <v>2679</v>
      </c>
      <c r="E51" s="143">
        <v>43313</v>
      </c>
      <c r="F51" s="143">
        <v>43434</v>
      </c>
      <c r="G51" s="158">
        <f t="shared" ref="G51:G107" si="3">IF(AND(E51&lt;&gt;"",F51&lt;&gt;""),((F51-E51)/30),"")</f>
        <v>4.0333333333333332</v>
      </c>
      <c r="H51" s="117" t="s">
        <v>2681</v>
      </c>
      <c r="I51" s="119" t="s">
        <v>660</v>
      </c>
      <c r="J51" s="119" t="s">
        <v>393</v>
      </c>
      <c r="K51" s="121">
        <v>114938190</v>
      </c>
      <c r="L51" s="113"/>
      <c r="M51" s="115"/>
      <c r="N51" s="113" t="s">
        <v>27</v>
      </c>
      <c r="O51" s="122" t="s">
        <v>1148</v>
      </c>
      <c r="P51" s="78"/>
    </row>
    <row r="52" spans="1:16" s="7" customFormat="1" ht="24.75" customHeight="1" outlineLevel="1" x14ac:dyDescent="0.25">
      <c r="A52" s="142">
        <v>5</v>
      </c>
      <c r="B52" s="120" t="s">
        <v>2664</v>
      </c>
      <c r="C52" s="122" t="s">
        <v>31</v>
      </c>
      <c r="D52" s="119" t="s">
        <v>2680</v>
      </c>
      <c r="E52" s="143">
        <v>43313</v>
      </c>
      <c r="F52" s="143">
        <v>43434</v>
      </c>
      <c r="G52" s="158">
        <f t="shared" si="3"/>
        <v>4.0333333333333332</v>
      </c>
      <c r="H52" s="120" t="s">
        <v>2682</v>
      </c>
      <c r="I52" s="119" t="s">
        <v>660</v>
      </c>
      <c r="J52" s="119" t="s">
        <v>684</v>
      </c>
      <c r="K52" s="121">
        <v>401901046</v>
      </c>
      <c r="L52" s="113"/>
      <c r="M52" s="115"/>
      <c r="N52" s="113" t="s">
        <v>27</v>
      </c>
      <c r="O52" s="122" t="s">
        <v>1148</v>
      </c>
      <c r="P52" s="79"/>
    </row>
    <row r="53" spans="1:16" s="7" customFormat="1" ht="24.75" customHeight="1" outlineLevel="1" x14ac:dyDescent="0.25">
      <c r="A53" s="142">
        <v>6</v>
      </c>
      <c r="B53" s="120" t="s">
        <v>2664</v>
      </c>
      <c r="C53" s="122" t="s">
        <v>31</v>
      </c>
      <c r="D53" s="119" t="s">
        <v>2680</v>
      </c>
      <c r="E53" s="143">
        <v>43313</v>
      </c>
      <c r="F53" s="143">
        <v>43434</v>
      </c>
      <c r="G53" s="158">
        <f t="shared" si="3"/>
        <v>4.0333333333333332</v>
      </c>
      <c r="H53" s="120" t="s">
        <v>2682</v>
      </c>
      <c r="I53" s="119" t="s">
        <v>660</v>
      </c>
      <c r="J53" s="119" t="s">
        <v>393</v>
      </c>
      <c r="K53" s="121">
        <v>401901046</v>
      </c>
      <c r="L53" s="113"/>
      <c r="M53" s="115"/>
      <c r="N53" s="113" t="s">
        <v>27</v>
      </c>
      <c r="O53" s="122" t="s">
        <v>1148</v>
      </c>
      <c r="P53" s="79"/>
    </row>
    <row r="54" spans="1:16" s="7" customFormat="1" ht="24.75" customHeight="1" outlineLevel="1" x14ac:dyDescent="0.25">
      <c r="A54" s="142">
        <v>7</v>
      </c>
      <c r="B54" s="120" t="s">
        <v>2664</v>
      </c>
      <c r="C54" s="122" t="s">
        <v>31</v>
      </c>
      <c r="D54" s="119" t="s">
        <v>2683</v>
      </c>
      <c r="E54" s="143">
        <v>43085</v>
      </c>
      <c r="F54" s="143">
        <v>43312</v>
      </c>
      <c r="G54" s="158">
        <f t="shared" si="3"/>
        <v>7.5666666666666664</v>
      </c>
      <c r="H54" s="117" t="s">
        <v>2681</v>
      </c>
      <c r="I54" s="119" t="s">
        <v>660</v>
      </c>
      <c r="J54" s="119" t="s">
        <v>393</v>
      </c>
      <c r="K54" s="121">
        <v>313516218</v>
      </c>
      <c r="L54" s="113"/>
      <c r="M54" s="115"/>
      <c r="N54" s="113" t="s">
        <v>27</v>
      </c>
      <c r="O54" s="122" t="s">
        <v>1148</v>
      </c>
      <c r="P54" s="79"/>
    </row>
    <row r="55" spans="1:16" s="7" customFormat="1" ht="24.75" customHeight="1" outlineLevel="1" x14ac:dyDescent="0.25">
      <c r="A55" s="142">
        <v>8</v>
      </c>
      <c r="B55" s="120" t="s">
        <v>2664</v>
      </c>
      <c r="C55" s="122" t="s">
        <v>31</v>
      </c>
      <c r="D55" s="119" t="s">
        <v>2683</v>
      </c>
      <c r="E55" s="143">
        <v>43085</v>
      </c>
      <c r="F55" s="143">
        <v>43312</v>
      </c>
      <c r="G55" s="158">
        <f t="shared" si="3"/>
        <v>7.5666666666666664</v>
      </c>
      <c r="H55" s="117" t="s">
        <v>2681</v>
      </c>
      <c r="I55" s="119" t="s">
        <v>660</v>
      </c>
      <c r="J55" s="119" t="s">
        <v>671</v>
      </c>
      <c r="K55" s="121">
        <v>313516218</v>
      </c>
      <c r="L55" s="113"/>
      <c r="M55" s="115"/>
      <c r="N55" s="113" t="s">
        <v>27</v>
      </c>
      <c r="O55" s="122" t="s">
        <v>1148</v>
      </c>
      <c r="P55" s="79"/>
    </row>
    <row r="56" spans="1:16" s="7" customFormat="1" ht="24.75" customHeight="1" outlineLevel="1" x14ac:dyDescent="0.25">
      <c r="A56" s="142">
        <v>9</v>
      </c>
      <c r="B56" s="120" t="s">
        <v>2664</v>
      </c>
      <c r="C56" s="122" t="s">
        <v>31</v>
      </c>
      <c r="D56" s="119" t="s">
        <v>2684</v>
      </c>
      <c r="E56" s="143">
        <v>43085</v>
      </c>
      <c r="F56" s="143">
        <v>43312</v>
      </c>
      <c r="G56" s="158">
        <f t="shared" si="3"/>
        <v>7.5666666666666664</v>
      </c>
      <c r="H56" s="117" t="s">
        <v>2682</v>
      </c>
      <c r="I56" s="119" t="s">
        <v>660</v>
      </c>
      <c r="J56" s="119" t="s">
        <v>393</v>
      </c>
      <c r="K56" s="121">
        <v>989153360</v>
      </c>
      <c r="L56" s="113"/>
      <c r="M56" s="115"/>
      <c r="N56" s="113" t="s">
        <v>27</v>
      </c>
      <c r="O56" s="122" t="s">
        <v>1148</v>
      </c>
      <c r="P56" s="79"/>
    </row>
    <row r="57" spans="1:16" s="7" customFormat="1" ht="24.75" customHeight="1" outlineLevel="1" x14ac:dyDescent="0.25">
      <c r="A57" s="142">
        <v>10</v>
      </c>
      <c r="B57" s="120" t="s">
        <v>2664</v>
      </c>
      <c r="C57" s="122" t="s">
        <v>31</v>
      </c>
      <c r="D57" s="119" t="s">
        <v>2684</v>
      </c>
      <c r="E57" s="143">
        <v>43085</v>
      </c>
      <c r="F57" s="143">
        <v>43312</v>
      </c>
      <c r="G57" s="158">
        <f t="shared" si="3"/>
        <v>7.5666666666666664</v>
      </c>
      <c r="H57" s="117" t="s">
        <v>2682</v>
      </c>
      <c r="I57" s="119" t="s">
        <v>660</v>
      </c>
      <c r="J57" s="119" t="s">
        <v>684</v>
      </c>
      <c r="K57" s="121">
        <v>989153360</v>
      </c>
      <c r="L57" s="65"/>
      <c r="M57" s="67"/>
      <c r="N57" s="65" t="s">
        <v>27</v>
      </c>
      <c r="O57" s="122" t="s">
        <v>1148</v>
      </c>
      <c r="P57" s="79"/>
    </row>
    <row r="58" spans="1:16" s="7" customFormat="1" ht="24.75" customHeight="1" outlineLevel="1" x14ac:dyDescent="0.25">
      <c r="A58" s="142">
        <v>11</v>
      </c>
      <c r="B58" s="120" t="s">
        <v>2664</v>
      </c>
      <c r="C58" s="122" t="s">
        <v>31</v>
      </c>
      <c r="D58" s="119" t="s">
        <v>2684</v>
      </c>
      <c r="E58" s="143">
        <v>43085</v>
      </c>
      <c r="F58" s="143">
        <v>43312</v>
      </c>
      <c r="G58" s="158">
        <f t="shared" si="3"/>
        <v>7.5666666666666664</v>
      </c>
      <c r="H58" s="117" t="s">
        <v>2682</v>
      </c>
      <c r="I58" s="119" t="s">
        <v>660</v>
      </c>
      <c r="J58" s="119" t="s">
        <v>671</v>
      </c>
      <c r="K58" s="121">
        <v>989153360</v>
      </c>
      <c r="L58" s="65"/>
      <c r="M58" s="67"/>
      <c r="N58" s="65" t="s">
        <v>27</v>
      </c>
      <c r="O58" s="122" t="s">
        <v>1148</v>
      </c>
      <c r="P58" s="79"/>
    </row>
    <row r="59" spans="1:16" s="7" customFormat="1" ht="24.75" customHeight="1" outlineLevel="1" x14ac:dyDescent="0.25">
      <c r="A59" s="142">
        <v>12</v>
      </c>
      <c r="B59" s="120" t="s">
        <v>2664</v>
      </c>
      <c r="C59" s="122" t="s">
        <v>31</v>
      </c>
      <c r="D59" s="119" t="s">
        <v>2685</v>
      </c>
      <c r="E59" s="143">
        <v>42720</v>
      </c>
      <c r="F59" s="143">
        <v>43084</v>
      </c>
      <c r="G59" s="158">
        <f t="shared" si="3"/>
        <v>12.133333333333333</v>
      </c>
      <c r="H59" s="117" t="s">
        <v>2686</v>
      </c>
      <c r="I59" s="119" t="s">
        <v>660</v>
      </c>
      <c r="J59" s="119" t="s">
        <v>393</v>
      </c>
      <c r="K59" s="116">
        <v>513457109</v>
      </c>
      <c r="L59" s="65"/>
      <c r="M59" s="67"/>
      <c r="N59" s="65" t="s">
        <v>27</v>
      </c>
      <c r="O59" s="122" t="s">
        <v>26</v>
      </c>
      <c r="P59" s="79"/>
    </row>
    <row r="60" spans="1:16" s="7" customFormat="1" ht="24.75" customHeight="1" outlineLevel="1" x14ac:dyDescent="0.25">
      <c r="A60" s="142">
        <v>13</v>
      </c>
      <c r="B60" s="120" t="s">
        <v>2664</v>
      </c>
      <c r="C60" s="122" t="s">
        <v>31</v>
      </c>
      <c r="D60" s="119" t="s">
        <v>2685</v>
      </c>
      <c r="E60" s="143">
        <v>42720</v>
      </c>
      <c r="F60" s="143">
        <v>43084</v>
      </c>
      <c r="G60" s="158">
        <f t="shared" si="3"/>
        <v>12.133333333333333</v>
      </c>
      <c r="H60" s="117" t="s">
        <v>2688</v>
      </c>
      <c r="I60" s="119" t="s">
        <v>660</v>
      </c>
      <c r="J60" s="119" t="s">
        <v>671</v>
      </c>
      <c r="K60" s="116">
        <v>513457109</v>
      </c>
      <c r="L60" s="65"/>
      <c r="M60" s="67"/>
      <c r="N60" s="65" t="s">
        <v>27</v>
      </c>
      <c r="O60" s="122" t="s">
        <v>26</v>
      </c>
      <c r="P60" s="79"/>
    </row>
    <row r="61" spans="1:16" s="7" customFormat="1" ht="24.75" customHeight="1" outlineLevel="1" x14ac:dyDescent="0.25">
      <c r="A61" s="142">
        <v>14</v>
      </c>
      <c r="B61" s="120" t="s">
        <v>2664</v>
      </c>
      <c r="C61" s="122" t="s">
        <v>31</v>
      </c>
      <c r="D61" s="119" t="s">
        <v>2687</v>
      </c>
      <c r="E61" s="143">
        <v>42720</v>
      </c>
      <c r="F61" s="143">
        <v>43084</v>
      </c>
      <c r="G61" s="158">
        <f t="shared" si="3"/>
        <v>12.133333333333333</v>
      </c>
      <c r="H61" s="117" t="s">
        <v>2688</v>
      </c>
      <c r="I61" s="119" t="s">
        <v>660</v>
      </c>
      <c r="J61" s="119" t="s">
        <v>693</v>
      </c>
      <c r="K61" s="116">
        <v>1566837958</v>
      </c>
      <c r="L61" s="65"/>
      <c r="M61" s="67"/>
      <c r="N61" s="65" t="s">
        <v>27</v>
      </c>
      <c r="O61" s="122" t="s">
        <v>26</v>
      </c>
      <c r="P61" s="79"/>
    </row>
    <row r="62" spans="1:16" s="7" customFormat="1" ht="24.75" customHeight="1" outlineLevel="1" x14ac:dyDescent="0.25">
      <c r="A62" s="142">
        <v>15</v>
      </c>
      <c r="B62" s="120" t="s">
        <v>2664</v>
      </c>
      <c r="C62" s="122" t="s">
        <v>31</v>
      </c>
      <c r="D62" s="119" t="s">
        <v>2687</v>
      </c>
      <c r="E62" s="143">
        <v>42720</v>
      </c>
      <c r="F62" s="143">
        <v>43084</v>
      </c>
      <c r="G62" s="158">
        <f t="shared" si="3"/>
        <v>12.133333333333333</v>
      </c>
      <c r="H62" s="117" t="s">
        <v>2688</v>
      </c>
      <c r="I62" s="119" t="s">
        <v>660</v>
      </c>
      <c r="J62" s="119" t="s">
        <v>393</v>
      </c>
      <c r="K62" s="116">
        <v>1566837958</v>
      </c>
      <c r="L62" s="65"/>
      <c r="M62" s="67"/>
      <c r="N62" s="65" t="s">
        <v>27</v>
      </c>
      <c r="O62" s="122" t="s">
        <v>26</v>
      </c>
      <c r="P62" s="79"/>
    </row>
    <row r="63" spans="1:16" s="7" customFormat="1" ht="24.75" customHeight="1" outlineLevel="1" x14ac:dyDescent="0.25">
      <c r="A63" s="142">
        <v>16</v>
      </c>
      <c r="B63" s="120" t="s">
        <v>2664</v>
      </c>
      <c r="C63" s="122" t="s">
        <v>31</v>
      </c>
      <c r="D63" s="119" t="s">
        <v>2687</v>
      </c>
      <c r="E63" s="143">
        <v>42720</v>
      </c>
      <c r="F63" s="143">
        <v>43084</v>
      </c>
      <c r="G63" s="158">
        <f t="shared" si="3"/>
        <v>12.133333333333333</v>
      </c>
      <c r="H63" s="117" t="s">
        <v>2688</v>
      </c>
      <c r="I63" s="119" t="s">
        <v>660</v>
      </c>
      <c r="J63" s="119" t="s">
        <v>671</v>
      </c>
      <c r="K63" s="116">
        <v>1566837958</v>
      </c>
      <c r="L63" s="65"/>
      <c r="M63" s="67"/>
      <c r="N63" s="65" t="s">
        <v>27</v>
      </c>
      <c r="O63" s="122" t="s">
        <v>26</v>
      </c>
      <c r="P63" s="79"/>
    </row>
    <row r="64" spans="1:16" s="7" customFormat="1" ht="24.75" customHeight="1" outlineLevel="1" x14ac:dyDescent="0.25">
      <c r="A64" s="142">
        <v>17</v>
      </c>
      <c r="B64" s="120" t="s">
        <v>2664</v>
      </c>
      <c r="C64" s="122" t="s">
        <v>31</v>
      </c>
      <c r="D64" s="119" t="s">
        <v>2689</v>
      </c>
      <c r="E64" s="143">
        <v>42394</v>
      </c>
      <c r="F64" s="143">
        <v>42719</v>
      </c>
      <c r="G64" s="158">
        <f t="shared" si="3"/>
        <v>10.833333333333334</v>
      </c>
      <c r="H64" s="117" t="s">
        <v>2690</v>
      </c>
      <c r="I64" s="119" t="s">
        <v>660</v>
      </c>
      <c r="J64" s="119" t="s">
        <v>393</v>
      </c>
      <c r="K64" s="116">
        <v>524720100</v>
      </c>
      <c r="L64" s="65"/>
      <c r="M64" s="67"/>
      <c r="N64" s="122" t="s">
        <v>27</v>
      </c>
      <c r="O64" s="122" t="s">
        <v>26</v>
      </c>
      <c r="P64" s="79"/>
    </row>
    <row r="65" spans="1:16" s="7" customFormat="1" ht="24.75" customHeight="1" outlineLevel="1" x14ac:dyDescent="0.25">
      <c r="A65" s="142">
        <v>18</v>
      </c>
      <c r="B65" s="120" t="s">
        <v>2664</v>
      </c>
      <c r="C65" s="122" t="s">
        <v>31</v>
      </c>
      <c r="D65" s="119" t="s">
        <v>2689</v>
      </c>
      <c r="E65" s="143">
        <v>42394</v>
      </c>
      <c r="F65" s="143">
        <v>42719</v>
      </c>
      <c r="G65" s="158">
        <f t="shared" si="3"/>
        <v>10.833333333333334</v>
      </c>
      <c r="H65" s="117" t="s">
        <v>2690</v>
      </c>
      <c r="I65" s="119" t="s">
        <v>660</v>
      </c>
      <c r="J65" s="119" t="s">
        <v>671</v>
      </c>
      <c r="K65" s="116">
        <v>524720100</v>
      </c>
      <c r="L65" s="65"/>
      <c r="M65" s="67"/>
      <c r="N65" s="122" t="s">
        <v>27</v>
      </c>
      <c r="O65" s="122" t="s">
        <v>26</v>
      </c>
      <c r="P65" s="79"/>
    </row>
    <row r="66" spans="1:16" s="7" customFormat="1" ht="24.75" customHeight="1" outlineLevel="1" x14ac:dyDescent="0.25">
      <c r="A66" s="142">
        <v>19</v>
      </c>
      <c r="B66" s="120" t="s">
        <v>2664</v>
      </c>
      <c r="C66" s="122" t="s">
        <v>31</v>
      </c>
      <c r="D66" s="119" t="s">
        <v>2691</v>
      </c>
      <c r="E66" s="143">
        <v>42394</v>
      </c>
      <c r="F66" s="143">
        <v>42719</v>
      </c>
      <c r="G66" s="158">
        <f t="shared" si="3"/>
        <v>10.833333333333334</v>
      </c>
      <c r="H66" s="117" t="s">
        <v>2692</v>
      </c>
      <c r="I66" s="119" t="s">
        <v>660</v>
      </c>
      <c r="J66" s="119" t="s">
        <v>393</v>
      </c>
      <c r="K66" s="121">
        <v>859320600</v>
      </c>
      <c r="L66" s="65"/>
      <c r="M66" s="67"/>
      <c r="N66" s="122" t="s">
        <v>27</v>
      </c>
      <c r="O66" s="122" t="s">
        <v>26</v>
      </c>
      <c r="P66" s="79"/>
    </row>
    <row r="67" spans="1:16" s="7" customFormat="1" ht="24.75" customHeight="1" outlineLevel="1" x14ac:dyDescent="0.25">
      <c r="A67" s="142">
        <v>20</v>
      </c>
      <c r="B67" s="120" t="s">
        <v>2664</v>
      </c>
      <c r="C67" s="122" t="s">
        <v>31</v>
      </c>
      <c r="D67" s="119" t="s">
        <v>2691</v>
      </c>
      <c r="E67" s="143">
        <v>42394</v>
      </c>
      <c r="F67" s="143">
        <v>42719</v>
      </c>
      <c r="G67" s="158">
        <f t="shared" si="3"/>
        <v>10.833333333333334</v>
      </c>
      <c r="H67" s="117" t="s">
        <v>2692</v>
      </c>
      <c r="I67" s="119" t="s">
        <v>660</v>
      </c>
      <c r="J67" s="119" t="s">
        <v>671</v>
      </c>
      <c r="K67" s="121">
        <v>859320600</v>
      </c>
      <c r="L67" s="65"/>
      <c r="M67" s="67"/>
      <c r="N67" s="122" t="s">
        <v>27</v>
      </c>
      <c r="O67" s="122" t="s">
        <v>26</v>
      </c>
      <c r="P67" s="79"/>
    </row>
    <row r="68" spans="1:16" s="7" customFormat="1" ht="24.75" customHeight="1" outlineLevel="1" x14ac:dyDescent="0.25">
      <c r="A68" s="142">
        <v>21</v>
      </c>
      <c r="B68" s="120" t="s">
        <v>2664</v>
      </c>
      <c r="C68" s="122" t="s">
        <v>31</v>
      </c>
      <c r="D68" s="119" t="s">
        <v>2693</v>
      </c>
      <c r="E68" s="143">
        <v>42394</v>
      </c>
      <c r="F68" s="143">
        <v>42674</v>
      </c>
      <c r="G68" s="158">
        <f t="shared" si="3"/>
        <v>9.3333333333333339</v>
      </c>
      <c r="H68" s="117" t="s">
        <v>2694</v>
      </c>
      <c r="I68" s="119" t="s">
        <v>660</v>
      </c>
      <c r="J68" s="119" t="s">
        <v>393</v>
      </c>
      <c r="K68" s="121">
        <v>212015004</v>
      </c>
      <c r="L68" s="65"/>
      <c r="M68" s="67"/>
      <c r="N68" s="122" t="s">
        <v>27</v>
      </c>
      <c r="O68" s="122" t="s">
        <v>26</v>
      </c>
      <c r="P68" s="79"/>
    </row>
    <row r="69" spans="1:16" s="7" customFormat="1" ht="24.75" customHeight="1" outlineLevel="1" x14ac:dyDescent="0.25">
      <c r="A69" s="142">
        <v>22</v>
      </c>
      <c r="B69" s="120" t="s">
        <v>2664</v>
      </c>
      <c r="C69" s="122" t="s">
        <v>31</v>
      </c>
      <c r="D69" s="119" t="s">
        <v>2693</v>
      </c>
      <c r="E69" s="143">
        <v>42394</v>
      </c>
      <c r="F69" s="143">
        <v>42674</v>
      </c>
      <c r="G69" s="158">
        <f t="shared" si="3"/>
        <v>9.3333333333333339</v>
      </c>
      <c r="H69" s="117" t="s">
        <v>2694</v>
      </c>
      <c r="I69" s="119" t="s">
        <v>660</v>
      </c>
      <c r="J69" s="119" t="s">
        <v>671</v>
      </c>
      <c r="K69" s="121">
        <v>212015004</v>
      </c>
      <c r="L69" s="65"/>
      <c r="M69" s="67"/>
      <c r="N69" s="122" t="s">
        <v>27</v>
      </c>
      <c r="O69" s="122" t="s">
        <v>26</v>
      </c>
      <c r="P69" s="79"/>
    </row>
    <row r="70" spans="1:16" s="7" customFormat="1" ht="24.75" customHeight="1" outlineLevel="1" x14ac:dyDescent="0.25">
      <c r="A70" s="142">
        <v>23</v>
      </c>
      <c r="B70" s="120" t="s">
        <v>2664</v>
      </c>
      <c r="C70" s="122" t="s">
        <v>31</v>
      </c>
      <c r="D70" s="119" t="s">
        <v>2695</v>
      </c>
      <c r="E70" s="143">
        <v>41989</v>
      </c>
      <c r="F70" s="143">
        <v>42369</v>
      </c>
      <c r="G70" s="158">
        <f t="shared" si="3"/>
        <v>12.666666666666666</v>
      </c>
      <c r="H70" s="117" t="s">
        <v>2696</v>
      </c>
      <c r="I70" s="119" t="s">
        <v>660</v>
      </c>
      <c r="J70" s="119" t="s">
        <v>693</v>
      </c>
      <c r="K70" s="121">
        <v>1904512272</v>
      </c>
      <c r="L70" s="65"/>
      <c r="M70" s="67"/>
      <c r="N70" s="122" t="s">
        <v>27</v>
      </c>
      <c r="O70" s="122" t="s">
        <v>26</v>
      </c>
      <c r="P70" s="79"/>
    </row>
    <row r="71" spans="1:16" s="7" customFormat="1" ht="24.75" customHeight="1" outlineLevel="1" x14ac:dyDescent="0.25">
      <c r="A71" s="142">
        <v>24</v>
      </c>
      <c r="B71" s="120" t="s">
        <v>2664</v>
      </c>
      <c r="C71" s="122" t="s">
        <v>31</v>
      </c>
      <c r="D71" s="119" t="s">
        <v>2695</v>
      </c>
      <c r="E71" s="143">
        <v>41989</v>
      </c>
      <c r="F71" s="143">
        <v>42369</v>
      </c>
      <c r="G71" s="158">
        <f t="shared" si="3"/>
        <v>12.666666666666666</v>
      </c>
      <c r="H71" s="117" t="s">
        <v>2696</v>
      </c>
      <c r="I71" s="119" t="s">
        <v>660</v>
      </c>
      <c r="J71" s="119" t="s">
        <v>393</v>
      </c>
      <c r="K71" s="121">
        <v>1904512272</v>
      </c>
      <c r="L71" s="65"/>
      <c r="M71" s="67"/>
      <c r="N71" s="122" t="s">
        <v>27</v>
      </c>
      <c r="O71" s="122" t="s">
        <v>1148</v>
      </c>
      <c r="P71" s="79"/>
    </row>
    <row r="72" spans="1:16" s="7" customFormat="1" ht="24.75" customHeight="1" outlineLevel="1" x14ac:dyDescent="0.25">
      <c r="A72" s="142">
        <v>25</v>
      </c>
      <c r="B72" s="120" t="s">
        <v>2664</v>
      </c>
      <c r="C72" s="122" t="s">
        <v>31</v>
      </c>
      <c r="D72" s="119" t="s">
        <v>2698</v>
      </c>
      <c r="E72" s="143">
        <v>40920</v>
      </c>
      <c r="F72" s="143">
        <v>41274</v>
      </c>
      <c r="G72" s="158">
        <f t="shared" si="3"/>
        <v>11.8</v>
      </c>
      <c r="H72" s="117" t="s">
        <v>2713</v>
      </c>
      <c r="I72" s="119" t="s">
        <v>660</v>
      </c>
      <c r="J72" s="119" t="s">
        <v>693</v>
      </c>
      <c r="K72" s="121">
        <v>640117657</v>
      </c>
      <c r="L72" s="65"/>
      <c r="M72" s="67"/>
      <c r="N72" s="122" t="s">
        <v>27</v>
      </c>
      <c r="O72" s="122" t="s">
        <v>1148</v>
      </c>
      <c r="P72" s="79"/>
    </row>
    <row r="73" spans="1:16" s="7" customFormat="1" ht="24.75" customHeight="1" outlineLevel="1" x14ac:dyDescent="0.25">
      <c r="A73" s="142">
        <v>26</v>
      </c>
      <c r="B73" s="120" t="s">
        <v>2664</v>
      </c>
      <c r="C73" s="122" t="s">
        <v>31</v>
      </c>
      <c r="D73" s="119" t="s">
        <v>2699</v>
      </c>
      <c r="E73" s="143">
        <v>40557</v>
      </c>
      <c r="F73" s="143">
        <v>40908</v>
      </c>
      <c r="G73" s="158">
        <f t="shared" si="3"/>
        <v>11.7</v>
      </c>
      <c r="H73" s="117" t="s">
        <v>2714</v>
      </c>
      <c r="I73" s="119" t="s">
        <v>660</v>
      </c>
      <c r="J73" s="119" t="s">
        <v>693</v>
      </c>
      <c r="K73" s="121">
        <v>478747250</v>
      </c>
      <c r="L73" s="65"/>
      <c r="M73" s="67"/>
      <c r="N73" s="122" t="s">
        <v>27</v>
      </c>
      <c r="O73" s="122" t="s">
        <v>1148</v>
      </c>
      <c r="P73" s="79"/>
    </row>
    <row r="74" spans="1:16" s="7" customFormat="1" ht="24.75" customHeight="1" outlineLevel="1" x14ac:dyDescent="0.25">
      <c r="A74" s="142">
        <v>27</v>
      </c>
      <c r="B74" s="120" t="s">
        <v>2664</v>
      </c>
      <c r="C74" s="122" t="s">
        <v>31</v>
      </c>
      <c r="D74" s="119" t="s">
        <v>2700</v>
      </c>
      <c r="E74" s="143">
        <v>40197</v>
      </c>
      <c r="F74" s="143">
        <v>40543</v>
      </c>
      <c r="G74" s="158">
        <f t="shared" si="3"/>
        <v>11.533333333333333</v>
      </c>
      <c r="H74" s="117" t="s">
        <v>2715</v>
      </c>
      <c r="I74" s="119" t="s">
        <v>660</v>
      </c>
      <c r="J74" s="119" t="s">
        <v>693</v>
      </c>
      <c r="K74" s="121">
        <v>454704503</v>
      </c>
      <c r="L74" s="65"/>
      <c r="M74" s="67"/>
      <c r="N74" s="122" t="s">
        <v>27</v>
      </c>
      <c r="O74" s="122" t="s">
        <v>1148</v>
      </c>
      <c r="P74" s="79"/>
    </row>
    <row r="75" spans="1:16" s="7" customFormat="1" ht="24.75" customHeight="1" outlineLevel="1" x14ac:dyDescent="0.25">
      <c r="A75" s="142">
        <v>28</v>
      </c>
      <c r="B75" s="120" t="s">
        <v>2664</v>
      </c>
      <c r="C75" s="122" t="s">
        <v>31</v>
      </c>
      <c r="D75" s="119" t="s">
        <v>2699</v>
      </c>
      <c r="E75" s="143">
        <v>39833</v>
      </c>
      <c r="F75" s="143">
        <v>40178</v>
      </c>
      <c r="G75" s="158">
        <f t="shared" si="3"/>
        <v>11.5</v>
      </c>
      <c r="H75" s="117" t="s">
        <v>2715</v>
      </c>
      <c r="I75" s="119" t="s">
        <v>660</v>
      </c>
      <c r="J75" s="119" t="s">
        <v>693</v>
      </c>
      <c r="K75" s="121">
        <v>439530580</v>
      </c>
      <c r="L75" s="65"/>
      <c r="M75" s="67"/>
      <c r="N75" s="122" t="s">
        <v>27</v>
      </c>
      <c r="O75" s="122" t="s">
        <v>1148</v>
      </c>
      <c r="P75" s="79"/>
    </row>
    <row r="76" spans="1:16" s="7" customFormat="1" ht="24.75" customHeight="1" outlineLevel="1" x14ac:dyDescent="0.25">
      <c r="A76" s="142">
        <v>29</v>
      </c>
      <c r="B76" s="120" t="s">
        <v>2664</v>
      </c>
      <c r="C76" s="122" t="s">
        <v>31</v>
      </c>
      <c r="D76" s="119" t="s">
        <v>2701</v>
      </c>
      <c r="E76" s="143">
        <v>39449</v>
      </c>
      <c r="F76" s="143">
        <v>39813</v>
      </c>
      <c r="G76" s="158">
        <f t="shared" si="3"/>
        <v>12.133333333333333</v>
      </c>
      <c r="H76" s="117" t="s">
        <v>2716</v>
      </c>
      <c r="I76" s="119" t="s">
        <v>660</v>
      </c>
      <c r="J76" s="119" t="s">
        <v>693</v>
      </c>
      <c r="K76" s="121">
        <v>405096183</v>
      </c>
      <c r="L76" s="65"/>
      <c r="M76" s="67"/>
      <c r="N76" s="122" t="s">
        <v>27</v>
      </c>
      <c r="O76" s="122" t="s">
        <v>1148</v>
      </c>
      <c r="P76" s="79"/>
    </row>
    <row r="77" spans="1:16" s="7" customFormat="1" ht="24.75" customHeight="1" outlineLevel="1" x14ac:dyDescent="0.25">
      <c r="A77" s="142">
        <v>30</v>
      </c>
      <c r="B77" s="120" t="s">
        <v>2664</v>
      </c>
      <c r="C77" s="122" t="s">
        <v>31</v>
      </c>
      <c r="D77" s="119" t="s">
        <v>2702</v>
      </c>
      <c r="E77" s="143">
        <v>39225</v>
      </c>
      <c r="F77" s="143">
        <v>39447</v>
      </c>
      <c r="G77" s="158">
        <f t="shared" si="3"/>
        <v>7.4</v>
      </c>
      <c r="H77" s="117" t="s">
        <v>2717</v>
      </c>
      <c r="I77" s="119" t="s">
        <v>660</v>
      </c>
      <c r="J77" s="119" t="s">
        <v>693</v>
      </c>
      <c r="K77" s="121">
        <v>274844946</v>
      </c>
      <c r="L77" s="65"/>
      <c r="M77" s="67"/>
      <c r="N77" s="122" t="s">
        <v>27</v>
      </c>
      <c r="O77" s="122" t="s">
        <v>1148</v>
      </c>
      <c r="P77" s="79"/>
    </row>
    <row r="78" spans="1:16" s="7" customFormat="1" ht="24.75" customHeight="1" outlineLevel="1" x14ac:dyDescent="0.25">
      <c r="A78" s="142">
        <v>31</v>
      </c>
      <c r="B78" s="120" t="s">
        <v>2664</v>
      </c>
      <c r="C78" s="122" t="s">
        <v>31</v>
      </c>
      <c r="D78" s="119" t="s">
        <v>2703</v>
      </c>
      <c r="E78" s="143">
        <v>39105</v>
      </c>
      <c r="F78" s="143">
        <v>39233</v>
      </c>
      <c r="G78" s="158">
        <f t="shared" si="3"/>
        <v>4.2666666666666666</v>
      </c>
      <c r="H78" s="117" t="s">
        <v>2718</v>
      </c>
      <c r="I78" s="119" t="s">
        <v>660</v>
      </c>
      <c r="J78" s="119" t="s">
        <v>693</v>
      </c>
      <c r="K78" s="121">
        <v>149447181</v>
      </c>
      <c r="L78" s="65"/>
      <c r="M78" s="67"/>
      <c r="N78" s="122" t="s">
        <v>27</v>
      </c>
      <c r="O78" s="122" t="s">
        <v>1148</v>
      </c>
      <c r="P78" s="79"/>
    </row>
    <row r="79" spans="1:16" s="7" customFormat="1" ht="24.75" customHeight="1" outlineLevel="1" x14ac:dyDescent="0.25">
      <c r="A79" s="142">
        <v>32</v>
      </c>
      <c r="B79" s="120" t="s">
        <v>2664</v>
      </c>
      <c r="C79" s="122" t="s">
        <v>31</v>
      </c>
      <c r="D79" s="119" t="s">
        <v>2703</v>
      </c>
      <c r="E79" s="143">
        <v>39105</v>
      </c>
      <c r="F79" s="143">
        <v>39233</v>
      </c>
      <c r="G79" s="158">
        <f t="shared" si="3"/>
        <v>4.2666666666666666</v>
      </c>
      <c r="H79" s="117" t="s">
        <v>2718</v>
      </c>
      <c r="I79" s="119" t="s">
        <v>660</v>
      </c>
      <c r="J79" s="119" t="s">
        <v>393</v>
      </c>
      <c r="K79" s="121">
        <v>149447181</v>
      </c>
      <c r="L79" s="65"/>
      <c r="M79" s="67"/>
      <c r="N79" s="122" t="s">
        <v>27</v>
      </c>
      <c r="O79" s="122" t="s">
        <v>1148</v>
      </c>
      <c r="P79" s="79"/>
    </row>
    <row r="80" spans="1:16" s="7" customFormat="1" ht="24.75" customHeight="1" outlineLevel="1" x14ac:dyDescent="0.25">
      <c r="A80" s="142">
        <v>33</v>
      </c>
      <c r="B80" s="120" t="s">
        <v>2664</v>
      </c>
      <c r="C80" s="122" t="s">
        <v>31</v>
      </c>
      <c r="D80" s="119" t="s">
        <v>2704</v>
      </c>
      <c r="E80" s="143">
        <v>38736</v>
      </c>
      <c r="F80" s="143">
        <v>39113</v>
      </c>
      <c r="G80" s="158">
        <f t="shared" si="3"/>
        <v>12.566666666666666</v>
      </c>
      <c r="H80" s="117" t="s">
        <v>2719</v>
      </c>
      <c r="I80" s="119" t="s">
        <v>660</v>
      </c>
      <c r="J80" s="119" t="s">
        <v>693</v>
      </c>
      <c r="K80" s="121">
        <v>116594895</v>
      </c>
      <c r="L80" s="65"/>
      <c r="M80" s="67"/>
      <c r="N80" s="122" t="s">
        <v>27</v>
      </c>
      <c r="O80" s="122" t="s">
        <v>1148</v>
      </c>
      <c r="P80" s="79"/>
    </row>
    <row r="81" spans="1:16" s="7" customFormat="1" ht="24.75" customHeight="1" outlineLevel="1" x14ac:dyDescent="0.25">
      <c r="A81" s="142">
        <v>34</v>
      </c>
      <c r="B81" s="120" t="s">
        <v>2664</v>
      </c>
      <c r="C81" s="122" t="s">
        <v>31</v>
      </c>
      <c r="D81" s="119" t="s">
        <v>2705</v>
      </c>
      <c r="E81" s="143">
        <v>38376</v>
      </c>
      <c r="F81" s="143">
        <v>38748</v>
      </c>
      <c r="G81" s="158">
        <f t="shared" si="3"/>
        <v>12.4</v>
      </c>
      <c r="H81" s="117" t="s">
        <v>2720</v>
      </c>
      <c r="I81" s="119" t="s">
        <v>660</v>
      </c>
      <c r="J81" s="119" t="s">
        <v>693</v>
      </c>
      <c r="K81" s="121">
        <v>77088664</v>
      </c>
      <c r="L81" s="65"/>
      <c r="M81" s="67"/>
      <c r="N81" s="122" t="s">
        <v>27</v>
      </c>
      <c r="O81" s="122" t="s">
        <v>1148</v>
      </c>
      <c r="P81" s="79"/>
    </row>
    <row r="82" spans="1:16" s="7" customFormat="1" ht="24.75" customHeight="1" outlineLevel="1" x14ac:dyDescent="0.25">
      <c r="A82" s="142">
        <v>35</v>
      </c>
      <c r="B82" s="120" t="s">
        <v>2664</v>
      </c>
      <c r="C82" s="122" t="s">
        <v>31</v>
      </c>
      <c r="D82" s="119" t="s">
        <v>2697</v>
      </c>
      <c r="E82" s="143">
        <v>38019</v>
      </c>
      <c r="F82" s="143">
        <v>38411</v>
      </c>
      <c r="G82" s="158">
        <f t="shared" si="3"/>
        <v>13.066666666666666</v>
      </c>
      <c r="H82" s="117" t="s">
        <v>2720</v>
      </c>
      <c r="I82" s="119" t="s">
        <v>660</v>
      </c>
      <c r="J82" s="119" t="s">
        <v>693</v>
      </c>
      <c r="K82" s="121">
        <v>258016521</v>
      </c>
      <c r="L82" s="65"/>
      <c r="M82" s="67"/>
      <c r="N82" s="65"/>
      <c r="O82" s="65"/>
      <c r="P82" s="79"/>
    </row>
    <row r="83" spans="1:16" s="7" customFormat="1" ht="24.75" customHeight="1" outlineLevel="1" x14ac:dyDescent="0.25">
      <c r="A83" s="142">
        <v>36</v>
      </c>
      <c r="B83" s="64"/>
      <c r="C83" s="65"/>
      <c r="D83" s="63"/>
      <c r="E83" s="143"/>
      <c r="F83" s="143"/>
      <c r="G83" s="158" t="str">
        <f t="shared" si="3"/>
        <v/>
      </c>
      <c r="H83" s="120"/>
      <c r="I83" s="119"/>
      <c r="J83" s="119"/>
      <c r="K83" s="121"/>
      <c r="L83" s="65"/>
      <c r="M83" s="67"/>
      <c r="N83" s="65"/>
      <c r="O83" s="65"/>
      <c r="P83" s="79"/>
    </row>
    <row r="84" spans="1:16" s="7" customFormat="1" ht="24.75" customHeight="1" outlineLevel="1" x14ac:dyDescent="0.25">
      <c r="A84" s="142">
        <v>37</v>
      </c>
      <c r="B84" s="64"/>
      <c r="C84" s="65"/>
      <c r="D84" s="63"/>
      <c r="E84" s="143"/>
      <c r="F84" s="143"/>
      <c r="G84" s="158" t="str">
        <f t="shared" si="3"/>
        <v/>
      </c>
      <c r="H84" s="120"/>
      <c r="I84" s="119"/>
      <c r="J84" s="119"/>
      <c r="K84" s="121"/>
      <c r="L84" s="65"/>
      <c r="M84" s="67"/>
      <c r="N84" s="65"/>
      <c r="O84" s="65"/>
      <c r="P84" s="79"/>
    </row>
    <row r="85" spans="1:16" s="7" customFormat="1" ht="24.75" customHeight="1" outlineLevel="1" x14ac:dyDescent="0.25">
      <c r="A85" s="142">
        <v>38</v>
      </c>
      <c r="B85" s="64"/>
      <c r="C85" s="65"/>
      <c r="D85" s="63"/>
      <c r="E85" s="143"/>
      <c r="F85" s="143"/>
      <c r="G85" s="158" t="str">
        <f t="shared" si="3"/>
        <v/>
      </c>
      <c r="H85" s="120"/>
      <c r="I85" s="119"/>
      <c r="J85" s="119"/>
      <c r="K85" s="121"/>
      <c r="L85" s="65"/>
      <c r="M85" s="67"/>
      <c r="N85" s="65"/>
      <c r="O85" s="65"/>
      <c r="P85" s="79"/>
    </row>
    <row r="86" spans="1:16" s="7" customFormat="1" ht="24.75" customHeight="1" outlineLevel="1" x14ac:dyDescent="0.25">
      <c r="A86" s="142">
        <v>39</v>
      </c>
      <c r="B86" s="64"/>
      <c r="C86" s="65"/>
      <c r="D86" s="63"/>
      <c r="E86" s="143"/>
      <c r="F86" s="143"/>
      <c r="G86" s="158" t="str">
        <f t="shared" si="3"/>
        <v/>
      </c>
      <c r="H86" s="120"/>
      <c r="I86" s="119"/>
      <c r="J86" s="119"/>
      <c r="K86" s="121"/>
      <c r="L86" s="65"/>
      <c r="M86" s="67"/>
      <c r="N86" s="65"/>
      <c r="O86" s="65"/>
      <c r="P86" s="79"/>
    </row>
    <row r="87" spans="1:16" s="7" customFormat="1" ht="24.75" customHeight="1" outlineLevel="1" x14ac:dyDescent="0.25">
      <c r="A87" s="142">
        <v>40</v>
      </c>
      <c r="B87" s="64"/>
      <c r="C87" s="65"/>
      <c r="D87" s="63"/>
      <c r="E87" s="143"/>
      <c r="F87" s="143"/>
      <c r="G87" s="158" t="str">
        <f t="shared" si="3"/>
        <v/>
      </c>
      <c r="H87" s="120"/>
      <c r="I87" s="119"/>
      <c r="J87" s="119"/>
      <c r="K87" s="121"/>
      <c r="L87" s="65"/>
      <c r="M87" s="67"/>
      <c r="N87" s="65"/>
      <c r="O87" s="65"/>
      <c r="P87" s="79"/>
    </row>
    <row r="88" spans="1:16" s="7" customFormat="1" ht="24.75" customHeight="1" outlineLevel="1" x14ac:dyDescent="0.25">
      <c r="A88" s="142">
        <v>41</v>
      </c>
      <c r="B88" s="64"/>
      <c r="C88" s="65"/>
      <c r="D88" s="63"/>
      <c r="E88" s="143"/>
      <c r="F88" s="143"/>
      <c r="G88" s="158" t="str">
        <f t="shared" si="3"/>
        <v/>
      </c>
      <c r="H88" s="120"/>
      <c r="I88" s="119"/>
      <c r="J88" s="119"/>
      <c r="K88" s="121"/>
      <c r="L88" s="65"/>
      <c r="M88" s="67"/>
      <c r="N88" s="65"/>
      <c r="O88" s="65"/>
      <c r="P88" s="79"/>
    </row>
    <row r="89" spans="1:16" s="7" customFormat="1" ht="24.75" customHeight="1" outlineLevel="1" x14ac:dyDescent="0.25">
      <c r="A89" s="142">
        <v>42</v>
      </c>
      <c r="B89" s="64"/>
      <c r="C89" s="65"/>
      <c r="D89" s="63"/>
      <c r="E89" s="143"/>
      <c r="F89" s="143"/>
      <c r="G89" s="158" t="str">
        <f t="shared" si="3"/>
        <v/>
      </c>
      <c r="H89" s="120"/>
      <c r="I89" s="119"/>
      <c r="J89" s="119"/>
      <c r="K89" s="121"/>
      <c r="L89" s="65"/>
      <c r="M89" s="67"/>
      <c r="N89" s="65"/>
      <c r="O89" s="65"/>
      <c r="P89" s="79"/>
    </row>
    <row r="90" spans="1:16" s="7" customFormat="1" ht="24.75" customHeight="1" outlineLevel="1" x14ac:dyDescent="0.25">
      <c r="A90" s="142">
        <v>43</v>
      </c>
      <c r="B90" s="64"/>
      <c r="C90" s="65"/>
      <c r="D90" s="63"/>
      <c r="E90" s="143"/>
      <c r="F90" s="143"/>
      <c r="G90" s="158" t="str">
        <f t="shared" si="3"/>
        <v/>
      </c>
      <c r="H90" s="120"/>
      <c r="I90" s="119"/>
      <c r="J90" s="119"/>
      <c r="K90" s="121"/>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2676</v>
      </c>
      <c r="E114" s="143">
        <v>43882</v>
      </c>
      <c r="F114" s="143">
        <v>44196</v>
      </c>
      <c r="G114" s="158">
        <f>IF(AND(E114&lt;&gt;"",F114&lt;&gt;""),((F114-E114)/30),"")</f>
        <v>10.466666666666667</v>
      </c>
      <c r="H114" s="117" t="s">
        <v>2721</v>
      </c>
      <c r="I114" s="119" t="s">
        <v>660</v>
      </c>
      <c r="J114" s="119" t="s">
        <v>693</v>
      </c>
      <c r="K114" s="121">
        <v>2168831406</v>
      </c>
      <c r="L114" s="100">
        <f>+IF(AND(K114&gt;0,O114="Ejecución"),(K114/877802)*Tabla28[[#This Row],[% participación]],IF(AND(K114&gt;0,O114&lt;&gt;"Ejecución"),"-",""))</f>
        <v>2470.7524088575783</v>
      </c>
      <c r="M114" s="122" t="s">
        <v>1148</v>
      </c>
      <c r="N114" s="171">
        <v>1</v>
      </c>
      <c r="O114" s="160" t="s">
        <v>1150</v>
      </c>
      <c r="P114" s="78"/>
    </row>
    <row r="115" spans="1:16" s="6" customFormat="1" ht="24.75" customHeight="1" x14ac:dyDescent="0.25">
      <c r="A115" s="141">
        <v>2</v>
      </c>
      <c r="B115" s="159" t="s">
        <v>2664</v>
      </c>
      <c r="C115" s="161" t="s">
        <v>31</v>
      </c>
      <c r="D115" s="119" t="s">
        <v>2676</v>
      </c>
      <c r="E115" s="143">
        <v>43882</v>
      </c>
      <c r="F115" s="143">
        <v>44196</v>
      </c>
      <c r="G115" s="158">
        <f t="shared" ref="G115:G116" si="4">IF(AND(E115&lt;&gt;"",F115&lt;&gt;""),((F115-E115)/30),"")</f>
        <v>10.466666666666667</v>
      </c>
      <c r="H115" s="117" t="s">
        <v>2721</v>
      </c>
      <c r="I115" s="119" t="s">
        <v>660</v>
      </c>
      <c r="J115" s="119" t="s">
        <v>671</v>
      </c>
      <c r="K115" s="121">
        <v>2168831406</v>
      </c>
      <c r="L115" s="100">
        <f>+IF(AND(K115&gt;0,O115="Ejecución"),(K115/877802)*Tabla28[[#This Row],[% participación]],IF(AND(K115&gt;0,O115&lt;&gt;"Ejecución"),"-",""))</f>
        <v>2470.7524088575783</v>
      </c>
      <c r="M115" s="65" t="s">
        <v>1148</v>
      </c>
      <c r="N115" s="171">
        <v>1</v>
      </c>
      <c r="O115" s="160" t="s">
        <v>1150</v>
      </c>
      <c r="P115" s="78"/>
    </row>
    <row r="116" spans="1:16" s="6" customFormat="1" ht="24.75" customHeight="1" x14ac:dyDescent="0.25">
      <c r="A116" s="141">
        <v>3</v>
      </c>
      <c r="B116" s="159" t="s">
        <v>2664</v>
      </c>
      <c r="C116" s="161" t="s">
        <v>31</v>
      </c>
      <c r="D116" s="119" t="s">
        <v>2676</v>
      </c>
      <c r="E116" s="143">
        <v>43882</v>
      </c>
      <c r="F116" s="143">
        <v>44196</v>
      </c>
      <c r="G116" s="158">
        <f t="shared" si="4"/>
        <v>10.466666666666667</v>
      </c>
      <c r="H116" s="117" t="s">
        <v>2721</v>
      </c>
      <c r="I116" s="63" t="s">
        <v>660</v>
      </c>
      <c r="J116" s="63" t="s">
        <v>684</v>
      </c>
      <c r="K116" s="121">
        <v>2168831406</v>
      </c>
      <c r="L116" s="100">
        <f>+IF(AND(K116&gt;0,O116="Ejecución"),(K116/877802)*Tabla28[[#This Row],[% participación]],IF(AND(K116&gt;0,O116&lt;&gt;"Ejecución"),"-",""))</f>
        <v>2470.7524088575783</v>
      </c>
      <c r="M116" s="65" t="s">
        <v>1148</v>
      </c>
      <c r="N116" s="171">
        <v>1</v>
      </c>
      <c r="O116" s="160" t="s">
        <v>1150</v>
      </c>
      <c r="P116" s="78"/>
    </row>
    <row r="117" spans="1:16" s="6" customFormat="1" ht="24.75" customHeight="1" outlineLevel="1" x14ac:dyDescent="0.25">
      <c r="A117" s="141">
        <v>4</v>
      </c>
      <c r="B117" s="159" t="s">
        <v>2664</v>
      </c>
      <c r="C117" s="161" t="s">
        <v>31</v>
      </c>
      <c r="D117" s="63" t="s">
        <v>2708</v>
      </c>
      <c r="E117" s="143">
        <v>43878</v>
      </c>
      <c r="F117" s="143">
        <v>44196</v>
      </c>
      <c r="G117" s="158">
        <f>IF(AND(E117&lt;&gt;"",F117&lt;&gt;""),((F117-E117)/30),"")</f>
        <v>10.6</v>
      </c>
      <c r="H117" s="117" t="s">
        <v>2722</v>
      </c>
      <c r="I117" s="63" t="s">
        <v>986</v>
      </c>
      <c r="J117" s="63" t="s">
        <v>1011</v>
      </c>
      <c r="K117" s="68">
        <v>490621207</v>
      </c>
      <c r="L117" s="100">
        <f>+IF(AND(K117&gt;0,O117="Ejecución"),(K117/877802)*Tabla28[[#This Row],[% participación]],IF(AND(K117&gt;0,O117&lt;&gt;"Ejecución"),"-",""))</f>
        <v>558.92012891289835</v>
      </c>
      <c r="M117" s="65" t="s">
        <v>1148</v>
      </c>
      <c r="N117" s="171">
        <v>1</v>
      </c>
      <c r="O117" s="160" t="s">
        <v>1150</v>
      </c>
      <c r="P117" s="78"/>
    </row>
    <row r="118" spans="1:16" s="7" customFormat="1" ht="24.75" customHeight="1" outlineLevel="1" x14ac:dyDescent="0.25">
      <c r="A118" s="142">
        <v>5</v>
      </c>
      <c r="B118" s="159" t="s">
        <v>2664</v>
      </c>
      <c r="C118" s="161" t="s">
        <v>31</v>
      </c>
      <c r="D118" s="63" t="s">
        <v>2712</v>
      </c>
      <c r="E118" s="143">
        <v>43878</v>
      </c>
      <c r="F118" s="143">
        <v>44196</v>
      </c>
      <c r="G118" s="158">
        <f>IF(AND(E118&lt;&gt;"",F118&lt;&gt;""),((F118-E118)/30),"")</f>
        <v>10.6</v>
      </c>
      <c r="H118" s="117" t="s">
        <v>2721</v>
      </c>
      <c r="I118" s="119" t="s">
        <v>986</v>
      </c>
      <c r="J118" s="63" t="s">
        <v>1016</v>
      </c>
      <c r="K118" s="68">
        <v>1092596322</v>
      </c>
      <c r="L118" s="100">
        <f>+IF(AND(K118&gt;0,O118="Ejecución"),(K118/877802)*Tabla28[[#This Row],[% participación]],IF(AND(K118&gt;0,O118&lt;&gt;"Ejecución"),"-",""))</f>
        <v>1244.6956397912058</v>
      </c>
      <c r="M118" s="65" t="s">
        <v>1148</v>
      </c>
      <c r="N118" s="171">
        <f t="shared" ref="N118:N160" si="5">+IF(M118="No",1,IF(M118="Si","Ingrese %",""))</f>
        <v>1</v>
      </c>
      <c r="O118" s="160" t="s">
        <v>1150</v>
      </c>
      <c r="P118" s="79"/>
    </row>
    <row r="119" spans="1:16" s="7" customFormat="1" ht="24.75" customHeight="1" outlineLevel="1" x14ac:dyDescent="0.25">
      <c r="A119" s="142">
        <v>6</v>
      </c>
      <c r="B119" s="159" t="s">
        <v>2664</v>
      </c>
      <c r="C119" s="161" t="s">
        <v>31</v>
      </c>
      <c r="D119" s="63"/>
      <c r="E119" s="143"/>
      <c r="F119" s="143"/>
      <c r="G119" s="158" t="str">
        <f t="shared" ref="G119:G159" si="6">IF(AND(E119&lt;&gt;"",F119&lt;&gt;""),((F119-E119)/30),"")</f>
        <v/>
      </c>
      <c r="H119" s="64"/>
      <c r="I119" s="63"/>
      <c r="J119" s="63"/>
      <c r="K119" s="68"/>
      <c r="L119" s="100" t="str">
        <f>+IF(AND(K119&gt;0,O119="Ejecución"),(K119/877802)*Tabla28[[#This Row],[% participación]],IF(AND(K119&gt;0,O119&lt;&gt;"Ejecución"),"-",""))</f>
        <v/>
      </c>
      <c r="M119" s="65"/>
      <c r="N119" s="171" t="str">
        <f t="shared" si="5"/>
        <v/>
      </c>
      <c r="O119" s="160" t="s">
        <v>1150</v>
      </c>
      <c r="P119" s="79"/>
    </row>
    <row r="120" spans="1:16" s="7" customFormat="1" ht="24.75" customHeight="1" outlineLevel="1" x14ac:dyDescent="0.25">
      <c r="A120" s="142">
        <v>7</v>
      </c>
      <c r="B120" s="159" t="s">
        <v>2664</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5"/>
        <v/>
      </c>
      <c r="O120" s="160" t="s">
        <v>1150</v>
      </c>
      <c r="P120" s="79"/>
    </row>
    <row r="121" spans="1:16" s="7" customFormat="1" ht="24.75" customHeight="1" outlineLevel="1" x14ac:dyDescent="0.25">
      <c r="A121" s="142">
        <v>8</v>
      </c>
      <c r="B121" s="159" t="s">
        <v>2664</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5"/>
        <v/>
      </c>
      <c r="O121" s="160" t="s">
        <v>1150</v>
      </c>
      <c r="P121" s="79"/>
    </row>
    <row r="122" spans="1:16" s="7" customFormat="1" ht="24.75" customHeight="1" outlineLevel="1" x14ac:dyDescent="0.25">
      <c r="A122" s="142">
        <v>9</v>
      </c>
      <c r="B122" s="159" t="s">
        <v>2664</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5"/>
        <v/>
      </c>
      <c r="O122" s="160" t="s">
        <v>1150</v>
      </c>
      <c r="P122" s="79"/>
    </row>
    <row r="123" spans="1:16" s="7" customFormat="1" ht="24.75" customHeight="1" outlineLevel="1" x14ac:dyDescent="0.25">
      <c r="A123" s="142">
        <v>10</v>
      </c>
      <c r="B123" s="159" t="s">
        <v>2664</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5"/>
        <v/>
      </c>
      <c r="O123" s="160" t="s">
        <v>1150</v>
      </c>
      <c r="P123" s="79"/>
    </row>
    <row r="124" spans="1:16" s="7" customFormat="1" ht="24.75" customHeight="1" outlineLevel="1" x14ac:dyDescent="0.25">
      <c r="A124" s="142">
        <v>11</v>
      </c>
      <c r="B124" s="159" t="s">
        <v>2664</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5"/>
        <v/>
      </c>
      <c r="O124" s="160" t="s">
        <v>1150</v>
      </c>
      <c r="P124" s="79"/>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5"/>
        <v/>
      </c>
      <c r="O125" s="160" t="s">
        <v>1150</v>
      </c>
      <c r="P125" s="79"/>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5"/>
        <v/>
      </c>
      <c r="O126" s="160" t="s">
        <v>1150</v>
      </c>
      <c r="P126" s="79"/>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5"/>
        <v/>
      </c>
      <c r="O127" s="160" t="s">
        <v>1150</v>
      </c>
      <c r="P127" s="79"/>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5"/>
        <v/>
      </c>
      <c r="O128" s="160" t="s">
        <v>1150</v>
      </c>
      <c r="P128" s="79"/>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5"/>
        <v/>
      </c>
      <c r="O129" s="160" t="s">
        <v>1150</v>
      </c>
      <c r="P129" s="79"/>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5"/>
        <v/>
      </c>
      <c r="O130" s="160" t="s">
        <v>1150</v>
      </c>
      <c r="P130" s="79"/>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5"/>
        <v/>
      </c>
      <c r="O131" s="160" t="s">
        <v>1150</v>
      </c>
      <c r="P131" s="79"/>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5"/>
        <v/>
      </c>
      <c r="O132" s="160" t="s">
        <v>1150</v>
      </c>
      <c r="P132" s="79"/>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5"/>
        <v/>
      </c>
      <c r="O133" s="160" t="s">
        <v>1150</v>
      </c>
      <c r="P133" s="79"/>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5"/>
        <v/>
      </c>
      <c r="O134" s="160" t="s">
        <v>1150</v>
      </c>
      <c r="P134" s="79"/>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5"/>
        <v/>
      </c>
      <c r="O135" s="160" t="s">
        <v>1150</v>
      </c>
      <c r="P135" s="79"/>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5"/>
        <v/>
      </c>
      <c r="O136" s="160" t="s">
        <v>1150</v>
      </c>
      <c r="P136" s="79"/>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5"/>
        <v/>
      </c>
      <c r="O137" s="160" t="s">
        <v>1150</v>
      </c>
      <c r="P137" s="79"/>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5"/>
        <v/>
      </c>
      <c r="O138" s="160" t="s">
        <v>1150</v>
      </c>
      <c r="P138" s="79"/>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5"/>
        <v/>
      </c>
      <c r="O139" s="160" t="s">
        <v>1150</v>
      </c>
      <c r="P139" s="79"/>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5"/>
        <v/>
      </c>
      <c r="O140" s="160" t="s">
        <v>1150</v>
      </c>
      <c r="P140" s="79"/>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5"/>
        <v/>
      </c>
      <c r="O141" s="160" t="s">
        <v>1150</v>
      </c>
      <c r="P141" s="79"/>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5"/>
        <v/>
      </c>
      <c r="O142" s="160" t="s">
        <v>1150</v>
      </c>
      <c r="P142" s="79"/>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5"/>
        <v/>
      </c>
      <c r="O143" s="160" t="s">
        <v>1150</v>
      </c>
      <c r="P143" s="79"/>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5"/>
        <v/>
      </c>
      <c r="O144" s="160" t="s">
        <v>1150</v>
      </c>
      <c r="P144" s="79"/>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5"/>
        <v/>
      </c>
      <c r="O145" s="160" t="s">
        <v>1150</v>
      </c>
      <c r="P145" s="79"/>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5"/>
        <v/>
      </c>
      <c r="O146" s="160" t="s">
        <v>1150</v>
      </c>
      <c r="P146" s="79"/>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5"/>
        <v/>
      </c>
      <c r="O147" s="160" t="s">
        <v>1150</v>
      </c>
      <c r="P147" s="79"/>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5"/>
        <v/>
      </c>
      <c r="O148" s="160" t="s">
        <v>1150</v>
      </c>
      <c r="P148" s="79"/>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5"/>
        <v/>
      </c>
      <c r="O149" s="160" t="s">
        <v>1150</v>
      </c>
      <c r="P149" s="79"/>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5"/>
        <v/>
      </c>
      <c r="O150" s="160" t="s">
        <v>1150</v>
      </c>
      <c r="P150" s="79"/>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5"/>
        <v/>
      </c>
      <c r="O151" s="160" t="s">
        <v>1150</v>
      </c>
      <c r="P151" s="79"/>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5"/>
        <v/>
      </c>
      <c r="O152" s="160" t="s">
        <v>1150</v>
      </c>
      <c r="P152" s="79"/>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5"/>
        <v/>
      </c>
      <c r="O153" s="160" t="s">
        <v>1150</v>
      </c>
      <c r="P153" s="79"/>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5"/>
        <v/>
      </c>
      <c r="O154" s="160" t="s">
        <v>1150</v>
      </c>
      <c r="P154" s="79"/>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5"/>
        <v/>
      </c>
      <c r="O155" s="160" t="s">
        <v>1150</v>
      </c>
      <c r="P155" s="79"/>
    </row>
    <row r="156" spans="1:16" s="7" customFormat="1" ht="24" customHeight="1" outlineLevel="1" x14ac:dyDescent="0.25">
      <c r="A156" s="142">
        <v>43</v>
      </c>
      <c r="B156" s="159" t="s">
        <v>2664</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5"/>
        <v/>
      </c>
      <c r="O156" s="160" t="s">
        <v>1150</v>
      </c>
      <c r="P156" s="79"/>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5"/>
        <v/>
      </c>
      <c r="O157" s="160" t="s">
        <v>1150</v>
      </c>
      <c r="P157" s="79"/>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5"/>
        <v/>
      </c>
      <c r="O158" s="160" t="s">
        <v>1150</v>
      </c>
      <c r="P158" s="79"/>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5"/>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5"/>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2.1000000000000001E-2</v>
      </c>
      <c r="G179" s="163">
        <f>IF(F179&gt;0,SUM(E179+F179),"")</f>
        <v>4.1000000000000002E-2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4.1000000000000002E-2</v>
      </c>
      <c r="D185" s="91" t="s">
        <v>2628</v>
      </c>
      <c r="E185" s="94">
        <f>+(C185*SUM(K20:K35))</f>
        <v>72955753.46100001</v>
      </c>
      <c r="F185" s="92"/>
      <c r="G185" s="93"/>
      <c r="H185" s="88"/>
      <c r="I185" s="90" t="s">
        <v>2627</v>
      </c>
      <c r="J185" s="164">
        <f>+SUM(M179:M183)</f>
        <v>0.02</v>
      </c>
      <c r="K185" s="200" t="s">
        <v>2628</v>
      </c>
      <c r="L185" s="200"/>
      <c r="M185" s="94">
        <f>+J185*(SUM(K20:K35))</f>
        <v>35588172.420000002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41971</v>
      </c>
      <c r="D193" s="5"/>
      <c r="E193" s="124">
        <v>3185</v>
      </c>
      <c r="F193" s="5"/>
      <c r="G193" s="5"/>
      <c r="H193" s="145" t="s">
        <v>2709</v>
      </c>
      <c r="J193" s="5"/>
      <c r="K193" s="125">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2710</v>
      </c>
      <c r="J211" s="27" t="s">
        <v>2622</v>
      </c>
      <c r="K211" s="146" t="s">
        <v>2710</v>
      </c>
      <c r="L211" s="21"/>
      <c r="M211" s="21"/>
      <c r="N211" s="21"/>
      <c r="O211" s="8"/>
    </row>
    <row r="212" spans="1:15" x14ac:dyDescent="0.25">
      <c r="A212" s="9"/>
      <c r="B212" s="27" t="s">
        <v>2619</v>
      </c>
      <c r="C212" s="145" t="s">
        <v>2709</v>
      </c>
      <c r="D212" s="21"/>
      <c r="G212" s="27" t="s">
        <v>2621</v>
      </c>
      <c r="H212" s="146" t="s">
        <v>2711</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2020-12-29T17:00:28Z</cp:lastPrinted>
  <dcterms:created xsi:type="dcterms:W3CDTF">2020-10-14T21:57:42Z</dcterms:created>
  <dcterms:modified xsi:type="dcterms:W3CDTF">2020-12-29T17:03:08Z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