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<sst xmlns="http://schemas.openxmlformats.org/spreadsheetml/2006/main" count="3569" uniqueCount="2763">
  <si>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</si>
  <si>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</si>
  <si>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</si>
  <si>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</si>
  <si>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</si>
  <si>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</si>
  <si>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</si>
  <si>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</si>
  <si>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</si>
  <si>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</si>
  <si>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</si>
  <si>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</si>
  <si>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</si>
  <si>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</si>
  <si>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</si>
  <si>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</si>
  <si>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</si>
  <si>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</si>
  <si>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</si>
  <si>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</si>
  <si>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</si>
  <si>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</si>
  <si>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</si>
  <si>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</si>
  <si>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</si>
  <si>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</si>
  <si>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</si>
  <si>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</si>
  <si>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</si>
  <si>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</si>
  <si>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</si>
  <si>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</si>
  <si>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</si>
  <si>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</si>
  <si>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</si>
  <si>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</si>
  <si>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</si>
  <si>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</si>
  <si>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</si>
  <si>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</si>
  <si>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</si>
  <si>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</si>
  <si>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</si>
  <si>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</si>
  <si>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</si>
  <si>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</si>
  <si>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</si>
  <si>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</si>
  <si>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</si>
  <si>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</si>
  <si>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</si>
  <si>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</si>
  <si>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</si>
  <si>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</si>
  <si>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</si>
  <si>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</si>
  <si>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</si>
  <si>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</si>
  <si>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</si>
  <si>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</si>
  <si>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</si>
  <si>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</si>
  <si>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</si>
  <si>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</si>
  <si>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</si>
  <si>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</si>
  <si>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</si>
  <si>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</si>
  <si>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</si>
  <si>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</si>
  <si>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</si>
  <si>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</si>
  <si>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</si>
  <si>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</si>
  <si>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</si>
  <si>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</si>
  <si>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</si>
  <si>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</si>
  <si>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</si>
  <si>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</si>
  <si>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</si>
  <si>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</si>
  <si>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</si>
  <si>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</si>
  <si>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</si>
  <si>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</si>
  <si>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</si>
  <si>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</si>
  <si>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</si>
  <si>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</si>
  <si>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</si>
  <si>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</si>
  <si>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</si>
  <si>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</si>
  <si>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</si>
  <si>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</si>
  <si>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</si>
  <si>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</si>
  <si>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</si>
  <si>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</si>
  <si>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</si>
  <si>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</si>
  <si>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</si>
  <si>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</si>
  <si>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</si>
  <si>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</si>
  <si>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</si>
  <si>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</si>
  <si>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</si>
  <si>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</si>
  <si>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</si>
  <si>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</si>
  <si>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</si>
  <si>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</si>
  <si>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</si>
  <si>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</si>
  <si>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</si>
  <si>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</si>
  <si>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</si>
  <si>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</si>
  <si>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</si>
  <si>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</si>
  <si>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</si>
  <si>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</si>
  <si>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</si>
  <si>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</si>
  <si>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</si>
  <si>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</si>
  <si>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</si>
  <si>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</si>
  <si>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</si>
  <si>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</si>
  <si>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</si>
  <si>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</si>
  <si>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</si>
  <si>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</si>
  <si>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</si>
  <si>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</si>
  <si>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</si>
  <si>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</si>
  <si>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</si>
  <si>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</si>
  <si>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</si>
  <si>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</si>
  <si>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</si>
  <si>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</si>
  <si>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</si>
  <si>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</si>
  <si>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</si>
  <si>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</si>
  <si>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</si>
  <si>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</si>
  <si>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</si>
  <si>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</si>
  <si>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</si>
  <si>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</si>
  <si>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</si>
  <si>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</si>
  <si>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</si>
  <si>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</si>
  <si>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</si>
  <si>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</si>
  <si>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</si>
  <si>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</si>
  <si>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</si>
  <si>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</si>
  <si>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</si>
  <si>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</si>
  <si>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</si>
  <si>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</si>
  <si>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</si>
  <si>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</si>
  <si>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</si>
  <si>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</si>
  <si>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</si>
  <si>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</si>
  <si>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</si>
  <si>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</si>
  <si>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</si>
  <si>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</si>
  <si>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</si>
  <si>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</si>
  <si>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</si>
  <si>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</si>
  <si>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</si>
  <si>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</si>
  <si>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</si>
  <si>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</si>
  <si>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</si>
  <si>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</si>
  <si>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</si>
  <si>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</si>
  <si>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</si>
  <si>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</si>
  <si>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</si>
  <si>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</si>
  <si>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</si>
  <si>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</si>
  <si>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</si>
  <si>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</si>
  <si>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</si>
  <si>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</si>
  <si>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</si>
  <si>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</si>
  <si>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</si>
  <si>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</si>
  <si>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</si>
  <si>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</si>
  <si>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</si>
  <si>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</si>
  <si>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</si>
  <si>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</si>
  <si>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</si>
  <si>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</si>
  <si>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</si>
  <si>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</si>
  <si>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</si>
  <si>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</si>
  <si>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</si>
  <si>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</si>
  <si>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</si>
  <si>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</si>
  <si>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</si>
  <si>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</si>
  <si>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</si>
  <si>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</si>
  <si>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</si>
  <si>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</si>
  <si>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</si>
  <si>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</si>
  <si>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</si>
  <si>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</si>
  <si>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</si>
  <si>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</si>
  <si>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</si>
  <si>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</si>
  <si>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</si>
  <si>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</si>
  <si>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</si>
  <si>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</si>
  <si>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</si>
  <si>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</si>
  <si>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</si>
  <si>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</si>
  <si>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</si>
  <si>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</si>
  <si>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</si>
  <si>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</si>
  <si>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</si>
  <si>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</si>
  <si>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</si>
  <si>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</si>
  <si>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</si>
  <si>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</si>
  <si>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</si>
  <si>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</si>
  <si>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</si>
  <si>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</si>
  <si>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</si>
  <si>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</si>
  <si>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</si>
  <si>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</si>
  <si>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</si>
  <si>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</si>
  <si>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</si>
  <si>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</si>
  <si>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</si>
  <si>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</si>
  <si>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</si>
  <si>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</si>
  <si>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</si>
  <si>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</si>
  <si>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</si>
  <si>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</si>
  <si>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</si>
  <si>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</si>
  <si>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</si>
  <si>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</si>
  <si>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</si>
  <si>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</si>
  <si>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</si>
  <si>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</si>
  <si>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</si>
  <si>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</si>
  <si>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</si>
  <si>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</si>
  <si>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</si>
  <si>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</si>
  <si>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</si>
  <si>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</si>
  <si>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</si>
  <si>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</si>
  <si>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</si>
  <si>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</si>
  <si>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</si>
  <si>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</si>
  <si>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</si>
  <si>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</si>
  <si>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</si>
  <si>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</si>
  <si>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</si>
  <si>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</si>
  <si>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</si>
  <si>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</si>
  <si>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</si>
  <si>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</si>
  <si>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</si>
  <si>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</si>
  <si>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</si>
  <si>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</si>
  <si>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</si>
  <si>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</si>
  <si>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</si>
  <si>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</si>
  <si>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</si>
  <si>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</si>
  <si>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</si>
  <si>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</si>
  <si>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</si>
  <si>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</si>
  <si>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</si>
  <si>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</si>
  <si>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</si>
  <si>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</si>
  <si>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</si>
  <si>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</si>
  <si>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</si>
  <si>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</si>
  <si>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</si>
  <si>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</si>
  <si>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</si>
  <si>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</si>
  <si>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</si>
  <si>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</si>
  <si>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</si>
  <si>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</si>
  <si>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</si>
  <si>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</si>
  <si>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</si>
  <si>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</si>
  <si>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</si>
  <si>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</si>
  <si>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</si>
  <si>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</si>
  <si>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</si>
  <si>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</si>
  <si>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</si>
  <si>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</si>
  <si>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</si>
  <si>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</si>
  <si>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</si>
  <si>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</si>
  <si>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</si>
  <si>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</si>
  <si>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</si>
  <si>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</si>
  <si>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</si>
  <si>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</si>
  <si>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</si>
  <si>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</si>
  <si>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</si>
  <si>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</si>
  <si>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</si>
  <si>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</si>
  <si>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</si>
  <si>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</si>
  <si>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</si>
  <si>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</si>
  <si>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</si>
  <si>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</si>
  <si>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</si>
  <si>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</si>
  <si>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</si>
  <si>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</si>
  <si>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</si>
  <si>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</si>
  <si>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</si>
  <si>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</si>
  <si>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</si>
  <si>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</si>
  <si>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</si>
  <si>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</si>
  <si>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</si>
  <si>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</si>
  <si>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</si>
  <si>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</si>
  <si>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</si>
  <si>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</si>
  <si>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</si>
  <si>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</si>
  <si>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</si>
  <si>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</si>
  <si>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</si>
  <si>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</si>
  <si>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</si>
  <si>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</si>
  <si>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</si>
  <si>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</si>
  <si>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</si>
  <si>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</si>
  <si>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</si>
  <si>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</si>
  <si>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</si>
  <si>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</si>
  <si>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</si>
  <si>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</si>
  <si>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</si>
  <si>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</si>
  <si>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</si>
  <si>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</si>
  <si>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</si>
  <si>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</si>
  <si>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</si>
  <si>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</si>
  <si>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</si>
  <si>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</si>
  <si>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</si>
  <si>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</si>
  <si>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</si>
  <si>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</si>
  <si>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</si>
  <si>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</si>
  <si>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</si>
  <si>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</si>
  <si>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</si>
  <si>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</si>
  <si>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</si>
  <si>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</si>
  <si>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</si>
  <si>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</si>
  <si>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</si>
  <si>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</si>
  <si>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</si>
  <si>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</si>
  <si>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</si>
  <si>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</si>
  <si>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</si>
  <si>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</si>
  <si>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</si>
  <si>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</si>
  <si>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</si>
  <si>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</si>
  <si>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</si>
  <si>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</si>
  <si>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</si>
  <si>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</si>
  <si>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</si>
  <si>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</si>
  <si>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</si>
  <si>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</si>
  <si>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</si>
  <si>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</si>
  <si>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</si>
  <si>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</si>
  <si>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</si>
  <si>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</si>
  <si>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</si>
  <si>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</si>
  <si>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</si>
  <si>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</si>
  <si>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</si>
  <si>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</si>
  <si>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</si>
  <si>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</si>
  <si>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</si>
  <si>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</si>
  <si>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</si>
  <si>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</si>
  <si>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</si>
  <si>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</si>
  <si>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</si>
  <si>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</si>
  <si>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</si>
  <si>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</si>
  <si>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</si>
  <si>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</si>
  <si>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</si>
  <si>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</si>
  <si>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</si>
  <si>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</si>
  <si>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</si>
  <si>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</si>
  <si>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</si>
  <si>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</si>
  <si>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</si>
  <si>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</si>
  <si>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</si>
  <si>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</si>
  <si>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</si>
  <si>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</si>
  <si>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</si>
  <si>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</si>
  <si>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</si>
  <si>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</si>
  <si>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</si>
  <si>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</si>
  <si>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</si>
  <si>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</si>
  <si>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</si>
  <si>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</si>
  <si>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</si>
  <si>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</si>
  <si>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</si>
  <si>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</si>
  <si>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</si>
  <si>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</si>
  <si>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</si>
  <si>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</si>
  <si>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</si>
  <si>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</si>
  <si>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</si>
  <si>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</si>
  <si>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</si>
  <si>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</si>
  <si>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</si>
  <si>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</si>
  <si>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</si>
  <si>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</si>
  <si>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</si>
  <si>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</si>
  <si>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</si>
  <si>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</si>
  <si>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</si>
  <si>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</si>
  <si>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</si>
  <si>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</si>
  <si>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</si>
  <si>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</si>
  <si>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</si>
  <si>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</si>
  <si>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</si>
  <si>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</si>
  <si>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</si>
  <si>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</si>
  <si>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</si>
  <si>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</si>
  <si>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</si>
  <si>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</si>
  <si>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</si>
  <si>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</si>
  <si>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</si>
  <si>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</si>
  <si>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</si>
  <si>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</si>
  <si>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</si>
  <si>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</si>
  <si>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</si>
  <si>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</si>
  <si>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</si>
  <si>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</si>
  <si>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</si>
  <si>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</si>
  <si>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</si>
  <si>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</si>
  <si>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</si>
  <si>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</si>
  <si>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</si>
  <si>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</si>
  <si>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</si>
  <si>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</si>
  <si>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</si>
  <si>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</si>
  <si>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</si>
  <si>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</si>
  <si>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</si>
  <si>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</si>
  <si>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</si>
  <si>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</si>
  <si>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</si>
  <si>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</si>
  <si>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</si>
  <si>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</si>
  <si>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</si>
  <si>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</si>
  <si>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</si>
  <si>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</si>
  <si>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</si>
  <si>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</si>
  <si>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</si>
  <si>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</si>
  <si>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</si>
  <si>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</si>
  <si>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</si>
  <si>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</si>
  <si>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</si>
  <si>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</si>
  <si>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</si>
  <si>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</si>
  <si>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</si>
  <si>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</si>
  <si>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</si>
  <si>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</si>
  <si>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</si>
  <si>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</si>
  <si>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</si>
  <si>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</si>
  <si>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</si>
  <si>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</si>
  <si>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</si>
  <si>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</si>
  <si>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</si>
  <si>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</si>
  <si>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</si>
  <si>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</si>
  <si>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</si>
  <si>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</si>
  <si>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</si>
  <si>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</si>
  <si>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</si>
  <si>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</si>
  <si>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</si>
  <si>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</si>
  <si>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</si>
  <si>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</si>
  <si>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</si>
  <si>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</si>
  <si>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</si>
  <si>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</si>
  <si>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</si>
  <si>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</si>
  <si>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</si>
  <si>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</si>
  <si>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</si>
  <si>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</si>
  <si>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</si>
  <si>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</si>
  <si>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</si>
  <si>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</si>
  <si>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</si>
  <si>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</si>
  <si>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</si>
  <si>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</si>
  <si>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</si>
  <si>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</si>
  <si>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</si>
  <si>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</si>
  <si>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</si>
  <si>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</si>
  <si>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</si>
  <si>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</si>
  <si>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</si>
  <si>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</si>
  <si>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</si>
  <si>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</si>
  <si>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</si>
  <si>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</si>
  <si>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</si>
  <si>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</si>
  <si>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</si>
  <si>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</si>
  <si>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</si>
  <si>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</si>
  <si>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</si>
  <si>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</si>
  <si>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</si>
  <si>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</si>
  <si>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</si>
  <si>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</si>
  <si>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</si>
  <si>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</si>
  <si>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</si>
  <si>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</si>
  <si>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</si>
  <si>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</si>
  <si>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</si>
  <si>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</si>
  <si>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</si>
  <si>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</si>
  <si>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</si>
  <si>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</si>
  <si>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</si>
  <si>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</si>
  <si>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</si>
  <si>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</si>
  <si>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</si>
  <si>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</si>
  <si>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</si>
  <si>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</si>
  <si>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</si>
  <si>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</si>
  <si>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</si>
  <si>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</si>
  <si>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</si>
  <si>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</si>
  <si>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</si>
  <si>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</si>
  <si>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</si>
  <si>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</si>
  <si>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</si>
  <si>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</si>
  <si>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</si>
  <si>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</si>
  <si>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</si>
  <si>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</si>
  <si>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</si>
  <si>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</si>
  <si>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</si>
  <si>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</si>
  <si>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</si>
  <si>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</si>
  <si>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</si>
  <si>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</si>
  <si>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</si>
  <si>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</si>
  <si>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</si>
  <si>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</si>
  <si>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</si>
  <si>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</si>
  <si>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</si>
  <si>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</si>
  <si>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</si>
  <si>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</si>
  <si>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</si>
  <si>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</si>
  <si>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</si>
  <si>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</si>
  <si>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</si>
  <si>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</si>
  <si>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</si>
  <si>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</si>
  <si>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</si>
  <si>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</si>
  <si>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</si>
  <si>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</si>
  <si>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</si>
  <si>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</si>
  <si>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</si>
  <si>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</si>
  <si>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</si>
  <si>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</si>
  <si>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</si>
  <si>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</si>
  <si>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</si>
  <si>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</si>
  <si>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</si>
  <si>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</si>
  <si>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</si>
  <si>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</si>
  <si>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</si>
  <si>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</si>
  <si>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</si>
  <si>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</si>
  <si>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</si>
  <si>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</si>
  <si>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</si>
  <si>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</si>
  <si>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</si>
  <si>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</si>
  <si>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</si>
  <si>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</si>
  <si>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</si>
  <si>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</si>
  <si>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</si>
  <si>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</si>
  <si>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</si>
  <si>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</si>
  <si>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</si>
  <si>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</si>
  <si>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</si>
  <si>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</si>
  <si>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</si>
  <si>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</si>
  <si>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</si>
  <si>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</si>
  <si>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</si>
  <si>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</si>
  <si>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</si>
  <si>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</si>
  <si>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</si>
  <si>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</si>
  <si>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</si>
  <si>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</si>
  <si>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</si>
  <si>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</si>
  <si>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</si>
  <si>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</si>
  <si>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</si>
  <si>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</si>
  <si>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</si>
  <si>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</si>
  <si>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</si>
  <si>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</si>
  <si>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</si>
  <si>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</si>
  <si>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</si>
  <si>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</si>
  <si>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</si>
  <si>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</si>
  <si>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</si>
  <si>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</si>
  <si>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</si>
  <si>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</si>
  <si>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</si>
  <si>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</si>
  <si>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</si>
  <si>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</si>
  <si>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</si>
  <si>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</si>
  <si>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</si>
  <si>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</si>
  <si>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</si>
  <si>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</si>
  <si>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</si>
  <si>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</si>
  <si>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</si>
  <si>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</si>
  <si>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</si>
  <si>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</si>
  <si>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</si>
  <si>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</si>
  <si>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</si>
  <si>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</si>
  <si>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</si>
  <si>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</si>
  <si>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</si>
  <si>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</si>
  <si>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</si>
  <si>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</si>
  <si>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</si>
  <si>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</si>
  <si>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</si>
  <si>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</si>
  <si>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</si>
  <si>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</si>
  <si>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</si>
  <si>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</si>
  <si>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</si>
  <si>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</si>
  <si>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</si>
  <si>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</si>
  <si>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</si>
  <si>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</si>
  <si>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</si>
  <si>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</si>
  <si>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</si>
  <si>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</si>
  <si>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</si>
  <si>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</si>
  <si>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</si>
  <si>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</si>
  <si>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</si>
  <si>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</si>
  <si>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</si>
  <si>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</si>
  <si>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</si>
  <si>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</si>
  <si>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</si>
  <si>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</si>
  <si>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</si>
  <si>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</si>
  <si>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</si>
  <si>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</si>
  <si>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</si>
  <si>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</si>
  <si>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</si>
  <si>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</si>
  <si>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</si>
  <si>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</si>
  <si>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</si>
  <si>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</si>
  <si>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</si>
  <si>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</si>
  <si>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</si>
  <si>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</si>
  <si>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</si>
  <si>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</si>
  <si>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</si>
  <si>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</si>
  <si>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</si>
  <si>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</si>
  <si>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</si>
  <si>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</si>
  <si>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</si>
  <si>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</si>
  <si>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</si>
  <si>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</si>
  <si>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</si>
  <si>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</si>
  <si>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</si>
  <si>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</si>
  <si>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</si>
  <si>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</si>
  <si>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</si>
  <si>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</si>
  <si>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</si>
  <si>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</si>
  <si>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</si>
  <si>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</si>
  <si>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</si>
  <si>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</si>
  <si>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</si>
  <si>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</si>
  <si>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</si>
  <si>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</si>
  <si>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</si>
  <si>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</si>
  <si>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</si>
  <si>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</si>
  <si>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</si>
  <si>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</si>
  <si>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</si>
  <si>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</si>
  <si>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</si>
  <si>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</si>
  <si>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</si>
  <si>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</si>
  <si>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</si>
  <si>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</si>
  <si>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</si>
  <si>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</si>
  <si>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</si>
  <si>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</si>
  <si>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</si>
  <si>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</si>
  <si>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</si>
  <si>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</si>
  <si>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</si>
  <si>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</si>
  <si>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</si>
  <si>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</si>
  <si>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</si>
  <si>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</si>
  <si>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</si>
  <si>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</si>
  <si>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</si>
  <si>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</si>
  <si>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</si>
  <si>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</si>
  <si>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</si>
  <si>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</si>
  <si>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</si>
  <si>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</si>
  <si>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</si>
  <si>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</si>
  <si>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</si>
  <si>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</si>
  <si>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</si>
  <si>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</si>
  <si>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</si>
  <si>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</si>
  <si>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</si>
  <si>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</si>
  <si>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</si>
  <si>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</si>
  <si>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</si>
  <si>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</si>
  <si>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</si>
  <si>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</si>
  <si>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</si>
  <si>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</si>
  <si>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</si>
  <si>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</si>
  <si>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</si>
  <si>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</si>
  <si>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</si>
  <si>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</si>
  <si>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</si>
  <si>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</si>
  <si>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</si>
  <si>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</si>
  <si>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</si>
  <si>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</si>
  <si>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</si>
  <si>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</si>
  <si>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</si>
  <si>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</si>
  <si>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</si>
  <si>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</si>
  <si>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</si>
  <si>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</si>
  <si>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</si>
  <si>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</si>
  <si>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</si>
  <si>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</si>
  <si>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</si>
  <si>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</si>
  <si>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</si>
  <si>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</si>
  <si>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</si>
  <si>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</si>
  <si>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</si>
  <si>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</si>
  <si>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</si>
  <si>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</si>
  <si>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</si>
  <si>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</si>
  <si>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</si>
  <si>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</si>
  <si>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</si>
  <si>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</si>
  <si>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</si>
  <si>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</si>
  <si>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</si>
  <si>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</si>
  <si>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</si>
  <si>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</si>
  <si>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</si>
  <si>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</si>
  <si>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</si>
  <si>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</si>
  <si>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</si>
  <si>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</si>
  <si>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</si>
  <si>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</si>
  <si>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</si>
  <si>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</si>
  <si>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</si>
  <si>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</si>
  <si>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</si>
  <si>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</si>
  <si>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</si>
  <si>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</si>
  <si>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</si>
  <si>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</si>
  <si>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</si>
  <si>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</si>
  <si>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</si>
  <si>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</si>
  <si>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</si>
  <si>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</si>
  <si>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</si>
  <si>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</si>
  <si>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</si>
  <si>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</si>
  <si>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</si>
  <si>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</si>
  <si>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</si>
  <si>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</si>
  <si>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</si>
  <si>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</si>
  <si>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</si>
  <si>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</si>
  <si>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</si>
  <si>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</si>
  <si>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</si>
  <si>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</si>
  <si>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</si>
  <si>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</si>
  <si>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</si>
  <si>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</si>
  <si>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</si>
  <si>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</si>
  <si>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</si>
  <si>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</si>
  <si>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</si>
  <si>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</si>
  <si>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</si>
  <si>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</si>
  <si>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</si>
  <si>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</si>
  <si>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</si>
  <si>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</si>
  <si>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</si>
  <si>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</si>
  <si>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</si>
  <si>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</si>
  <si>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</si>
  <si>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</si>
  <si>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</si>
  <si>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</si>
  <si>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</si>
  <si>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</si>
  <si>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</si>
  <si>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</si>
  <si>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</si>
  <si>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</si>
  <si>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</si>
  <si>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</si>
  <si>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</si>
  <si>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</si>
  <si>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</si>
  <si>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</si>
  <si>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</si>
  <si>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</si>
  <si>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</si>
  <si>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</si>
  <si>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</si>
  <si>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</si>
  <si>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</si>
  <si>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</si>
  <si>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</si>
  <si>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</si>
  <si>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</si>
  <si>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</si>
  <si>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</si>
  <si>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</si>
  <si>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</si>
  <si>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</si>
  <si>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</si>
  <si>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</si>
  <si>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</si>
  <si>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</si>
  <si>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</si>
  <si>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</si>
  <si>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</si>
  <si>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</si>
  <si>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</si>
  <si>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</si>
  <si>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</si>
  <si>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</si>
  <si>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</si>
  <si>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</si>
  <si>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</si>
  <si>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</si>
  <si>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</si>
  <si>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</si>
  <si>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</si>
  <si>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</si>
  <si>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</si>
  <si>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</si>
  <si>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</si>
  <si>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</si>
  <si>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</si>
  <si>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</si>
  <si>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</si>
  <si>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</si>
  <si>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</si>
  <si>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</si>
  <si>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</si>
  <si>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</si>
  <si>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</si>
  <si>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</si>
  <si>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</si>
  <si>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</si>
  <si>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</si>
  <si>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</si>
  <si>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</si>
  <si>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</si>
  <si>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</si>
  <si>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</si>
  <si>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</si>
  <si>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</si>
  <si>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</si>
  <si>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</si>
  <si>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</si>
  <si>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</si>
  <si>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</si>
  <si>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</si>
  <si>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</si>
  <si>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</si>
  <si>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</si>
  <si>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</si>
  <si>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</si>
  <si>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</si>
  <si>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</si>
  <si>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</si>
  <si>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</si>
  <si>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</si>
  <si>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</si>
  <si>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</si>
  <si>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</si>
  <si>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</si>
  <si>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</si>
  <si>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</si>
  <si>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</si>
  <si>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</si>
  <si>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</si>
  <si>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</si>
  <si>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</si>
  <si>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</si>
  <si>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</si>
  <si>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</si>
  <si>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</si>
  <si>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</si>
  <si>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</si>
  <si>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</si>
  <si>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</si>
  <si>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</si>
  <si>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</si>
  <si>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</si>
  <si>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</si>
  <si>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</si>
  <si>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</si>
  <si>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</si>
  <si>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</si>
  <si>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</si>
  <si>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</si>
  <si>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</si>
  <si>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</si>
  <si>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</si>
  <si>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</si>
  <si>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</si>
  <si>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</si>
  <si>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</si>
  <si>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</si>
  <si>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</si>
  <si>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</si>
  <si>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</si>
  <si>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</si>
  <si>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</si>
  <si>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</si>
  <si>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</si>
  <si>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</si>
  <si>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</si>
  <si>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</si>
  <si>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</si>
  <si>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</si>
  <si>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</si>
  <si>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</si>
  <si>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</si>
  <si>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</si>
  <si>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</si>
  <si>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</si>
  <si>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</si>
  <si>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</si>
  <si>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</si>
  <si>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</si>
  <si>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</si>
  <si>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</si>
  <si>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</si>
  <si>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</si>
  <si>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</si>
  <si>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</si>
  <si>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</si>
  <si>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</si>
  <si>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</si>
  <si>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</si>
  <si>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</si>
  <si>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</si>
  <si>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</si>
  <si>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</si>
  <si>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</si>
  <si>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</si>
  <si>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</si>
  <si>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</si>
  <si>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</si>
  <si>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</si>
  <si>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</si>
  <si>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</si>
  <si>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</si>
  <si>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</si>
  <si>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</si>
  <si>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</si>
  <si>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</si>
  <si>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</si>
  <si>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</si>
  <si>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</si>
  <si>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</si>
  <si>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</si>
  <si>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</si>
  <si>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</si>
  <si>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</si>
  <si>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</si>
  <si>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</si>
  <si>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</si>
  <si>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</si>
  <si>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</si>
  <si>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</si>
  <si>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</si>
  <si>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</si>
  <si>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</si>
  <si>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</si>
  <si>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</si>
  <si>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</si>
  <si>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</si>
  <si>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</si>
  <si>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</si>
  <si>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</si>
  <si>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</si>
  <si>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</si>
  <si>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</si>
  <si>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</si>
  <si>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</si>
  <si>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</si>
  <si>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</si>
  <si>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</si>
  <si>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</si>
  <si>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</si>
  <si>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</si>
  <si>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</si>
  <si>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</si>
  <si>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</si>
  <si>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</si>
  <si>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</si>
  <si>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</si>
  <si>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</si>
  <si>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</si>
  <si>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</si>
  <si>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</si>
  <si>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</si>
  <si>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</si>
  <si>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</si>
  <si>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</si>
  <si>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</si>
  <si>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</si>
  <si>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</si>
  <si>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</si>
  <si>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</si>
  <si>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</si>
  <si>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</si>
  <si>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</si>
  <si>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</si>
  <si>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</si>
  <si>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</si>
  <si>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</si>
  <si>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</si>
  <si>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</si>
  <si>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</si>
  <si>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</si>
  <si>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</si>
  <si>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</si>
  <si>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</si>
  <si>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</si>
  <si>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</si>
  <si>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</si>
  <si>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</si>
  <si>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</si>
  <si>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</si>
  <si>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</si>
  <si>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</si>
  <si>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</si>
  <si>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</si>
  <si>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</si>
  <si>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</si>
  <si>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</si>
  <si>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</si>
  <si>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</si>
  <si>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</si>
  <si>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</si>
  <si>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</si>
  <si>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</si>
  <si>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</si>
  <si>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</si>
  <si>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</si>
  <si>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</si>
  <si>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</si>
  <si>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</si>
  <si>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</si>
  <si>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</si>
  <si>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</si>
  <si>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</si>
  <si>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</si>
  <si>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</si>
  <si>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</si>
  <si>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</si>
  <si>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</si>
  <si>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</si>
  <si>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</si>
  <si>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</si>
  <si>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</si>
  <si>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</si>
  <si>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</si>
  <si>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</si>
  <si>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</si>
  <si>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</si>
  <si>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</si>
  <si>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</si>
  <si>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</si>
  <si>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</si>
  <si>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</si>
  <si>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</si>
  <si>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</si>
  <si>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</si>
  <si>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</si>
  <si>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</si>
  <si>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</si>
  <si>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</si>
  <si>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</si>
  <si>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</si>
  <si>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</si>
  <si>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</si>
  <si>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</si>
  <si>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</si>
  <si>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</si>
  <si>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</si>
  <si>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</si>
  <si>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</si>
  <si>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</si>
  <si>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</si>
  <si>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</si>
  <si>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</si>
  <si>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</si>
  <si>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</si>
  <si>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</si>
  <si>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</si>
  <si>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</si>
  <si>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</si>
  <si>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</si>
  <si>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</si>
  <si>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</si>
  <si>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</si>
  <si>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</si>
  <si>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</si>
  <si>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</si>
  <si>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</si>
  <si>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</si>
  <si>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</si>
  <si>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</si>
  <si>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</si>
  <si>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</si>
  <si>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</si>
  <si>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</si>
  <si>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</si>
  <si>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</si>
  <si>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</si>
  <si>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</si>
  <si>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</si>
  <si>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</si>
  <si>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</si>
  <si>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</si>
  <si>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</si>
  <si>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</si>
  <si>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</si>
  <si>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</si>
  <si>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</si>
  <si>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</si>
  <si>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</si>
  <si>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</si>
  <si>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</si>
  <si>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</si>
  <si>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</si>
  <si>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</si>
  <si>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</si>
  <si>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</si>
  <si>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</si>
  <si>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</si>
  <si>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</si>
  <si>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</si>
  <si>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</si>
  <si>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</si>
  <si>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</si>
  <si>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</si>
  <si>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</si>
  <si>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</si>
  <si>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</si>
  <si>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</si>
  <si>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</si>
  <si>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</si>
  <si>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</si>
  <si>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</si>
  <si>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</si>
  <si>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</si>
  <si>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</si>
  <si>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</si>
  <si>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</si>
  <si>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</si>
  <si>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</si>
  <si>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</si>
  <si>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</si>
  <si>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</si>
  <si>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</si>
  <si>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</si>
  <si>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</si>
  <si>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</si>
  <si>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</si>
  <si>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</si>
  <si>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</si>
  <si>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</si>
  <si>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</si>
  <si>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</si>
  <si>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</si>
  <si>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</si>
  <si>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</si>
  <si>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</si>
  <si>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</si>
  <si>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</si>
  <si>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</si>
  <si>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</si>
  <si>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</si>
  <si>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</si>
  <si>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</si>
  <si>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</si>
  <si>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</si>
  <si>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</si>
  <si>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</si>
  <si>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</si>
  <si>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</si>
  <si>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</si>
  <si>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</si>
  <si>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</si>
  <si>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</si>
  <si>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</si>
  <si>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</si>
  <si>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</si>
  <si>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</si>
  <si>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</si>
  <si>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</si>
  <si>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</si>
  <si>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</si>
  <si>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</si>
  <si>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</si>
  <si>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</si>
  <si>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</si>
  <si>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</si>
  <si>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</si>
  <si>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</si>
  <si>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</si>
  <si>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</si>
  <si>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</si>
  <si>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</si>
  <si>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</si>
  <si>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</si>
  <si>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</si>
  <si>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</si>
  <si>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</si>
  <si>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</si>
  <si>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</si>
  <si>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</si>
  <si>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</si>
  <si>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</si>
  <si>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</si>
  <si>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</si>
  <si>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</si>
  <si>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</si>
  <si>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</si>
  <si>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</si>
  <si>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</si>
  <si>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</si>
  <si>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</si>
  <si>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</si>
  <si>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</si>
  <si>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</si>
  <si>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</si>
  <si>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</si>
  <si>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</si>
  <si>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</si>
  <si>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</si>
  <si>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</si>
  <si>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</si>
  <si>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</si>
  <si>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</si>
  <si>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</si>
  <si>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</si>
  <si>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</si>
  <si>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</si>
  <si>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</si>
  <si>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</si>
  <si>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</si>
  <si>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</si>
  <si>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</si>
  <si>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</si>
  <si>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</si>
  <si>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</si>
  <si>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</si>
  <si>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</si>
  <si>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</si>
  <si>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</si>
  <si>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</si>
  <si>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</si>
  <si>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</si>
  <si>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</si>
  <si>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</si>
  <si>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</si>
  <si>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</si>
  <si>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</si>
  <si>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</si>
  <si>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</si>
  <si>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</si>
  <si>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</si>
  <si>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</si>
  <si>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</si>
  <si>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</si>
  <si>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</si>
  <si>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</si>
  <si>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</si>
  <si>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</si>
  <si>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</si>
  <si>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</si>
  <si>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</si>
  <si>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</si>
  <si>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</si>
  <si>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</si>
  <si>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</si>
  <si>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</si>
  <si>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</si>
  <si>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</si>
  <si>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</si>
  <si>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</si>
  <si>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</si>
  <si>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</si>
  <si>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</si>
  <si>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</si>
  <si>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</si>
  <si>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</si>
  <si>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</si>
  <si>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</si>
  <si>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</si>
  <si>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</si>
  <si>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</si>
  <si>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</si>
  <si>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</si>
  <si>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</si>
  <si>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</si>
  <si>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</si>
  <si>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</si>
  <si>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</si>
  <si>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</si>
  <si>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</si>
  <si>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</si>
  <si>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</si>
  <si>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</si>
  <si>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</si>
  <si>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</si>
  <si>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</si>
  <si>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</si>
  <si>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</si>
  <si>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</si>
  <si>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</si>
  <si>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</si>
  <si>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</si>
  <si>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</si>
  <si>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</si>
  <si>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</si>
  <si>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</si>
  <si>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</si>
  <si>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</si>
  <si>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</si>
  <si>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</si>
  <si>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</si>
  <si>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</si>
  <si>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</si>
  <si>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</si>
  <si>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</si>
  <si>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</si>
  <si>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</si>
  <si>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</si>
  <si>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</si>
  <si>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</si>
  <si>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</si>
  <si>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</si>
  <si>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</si>
  <si>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</si>
  <si>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</si>
  <si>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</si>
  <si>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</si>
  <si>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</si>
  <si>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</si>
  <si>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</si>
  <si>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</si>
  <si>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</si>
  <si>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</si>
  <si>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</si>
  <si>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</si>
  <si>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</si>
  <si>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</si>
  <si>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</si>
  <si>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</si>
  <si>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</si>
  <si>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</si>
  <si>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</si>
  <si>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</si>
  <si>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</si>
  <si>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</si>
  <si>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</si>
  <si>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</si>
  <si>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</si>
  <si>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</si>
  <si>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</si>
  <si>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</si>
  <si>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</si>
  <si>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</si>
  <si>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</si>
  <si>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</si>
  <si>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</si>
  <si>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</si>
  <si>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</si>
  <si>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</si>
  <si>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</si>
  <si>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</si>
  <si>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</si>
  <si>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</si>
  <si>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</si>
  <si>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</si>
  <si>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</si>
  <si>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</si>
  <si>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</si>
  <si>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</si>
  <si>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</si>
  <si>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</si>
  <si>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</si>
  <si>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</si>
  <si>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</si>
  <si>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</si>
  <si>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</si>
  <si>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</si>
  <si>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</si>
  <si>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</si>
  <si>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</si>
  <si>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</si>
  <si>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</si>
  <si>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</si>
  <si>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</si>
  <si>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</si>
  <si>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</si>
  <si>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</si>
  <si>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</si>
  <si>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</si>
  <si>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</si>
  <si>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</si>
  <si>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</si>
  <si>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</si>
  <si>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</si>
  <si>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</si>
  <si>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</si>
  <si>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</si>
  <si>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</si>
  <si>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</si>
  <si>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</si>
  <si>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</si>
  <si>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</si>
  <si>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</si>
  <si>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</si>
  <si>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</si>
  <si>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</si>
  <si>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</si>
  <si>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</si>
  <si>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</si>
  <si>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</si>
  <si>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</si>
  <si>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</si>
  <si>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</si>
  <si>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</si>
  <si>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</si>
  <si>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</si>
  <si>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</si>
  <si>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</si>
  <si>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</si>
  <si>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</si>
  <si>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</si>
  <si>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</si>
  <si>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</si>
  <si>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</si>
  <si>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</si>
  <si>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</si>
  <si>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</si>
  <si>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</si>
  <si>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</si>
  <si>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</si>
  <si>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</si>
  <si>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</si>
  <si>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</si>
  <si>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</si>
  <si>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</si>
  <si>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</si>
  <si>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</si>
  <si>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</si>
  <si>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</si>
  <si>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</si>
  <si>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</si>
  <si>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</si>
  <si>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</si>
  <si>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</si>
  <si>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</si>
  <si>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</si>
  <si>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</si>
  <si>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</si>
  <si>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</si>
  <si>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</si>
  <si>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</si>
  <si>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</si>
  <si>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</si>
  <si>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</si>
  <si>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</si>
  <si>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</si>
  <si>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</si>
  <si>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</si>
  <si>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</si>
  <si>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</si>
  <si>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</si>
  <si>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</si>
  <si>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</si>
  <si>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</si>
  <si>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</si>
  <si>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</si>
  <si>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</si>
  <si>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</si>
  <si>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</si>
  <si>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</si>
  <si>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</si>
  <si>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</si>
  <si>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</si>
  <si>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</si>
  <si>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</si>
  <si>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</si>
  <si>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</si>
  <si>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</si>
  <si>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</si>
  <si>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</si>
  <si>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</si>
  <si>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</si>
  <si>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</si>
  <si>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</si>
  <si>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</si>
  <si>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</si>
  <si>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</si>
  <si>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</si>
  <si>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</si>
  <si>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</si>
  <si>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</si>
  <si>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</si>
  <si>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</si>
  <si>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</si>
  <si>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</si>
  <si>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</si>
  <si>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</si>
  <si>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</si>
  <si>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</si>
  <si>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</si>
  <si>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</si>
  <si>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</si>
  <si>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</si>
  <si>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</si>
  <si>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</si>
  <si>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</si>
  <si>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</si>
  <si>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</si>
  <si>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</si>
  <si>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</si>
  <si>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</si>
  <si>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</si>
  <si>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</si>
  <si>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</si>
  <si>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</si>
  <si>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</si>
  <si>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</si>
  <si>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</si>
  <si>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</si>
  <si>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</si>
  <si>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</si>
  <si>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</si>
  <si>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</si>
  <si>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</si>
  <si>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</si>
  <si>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</si>
  <si>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</si>
  <si>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</si>
  <si>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</si>
  <si>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</si>
  <si>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</si>
  <si>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</si>
  <si>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</si>
  <si>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</si>
  <si>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</si>
  <si>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</si>
  <si>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</si>
  <si>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</si>
  <si>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</si>
  <si>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</si>
  <si>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</si>
  <si>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</si>
  <si>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</si>
  <si>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</si>
  <si>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</si>
  <si>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</si>
  <si>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</si>
  <si>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</si>
  <si>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</si>
  <si>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</si>
  <si>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</si>
  <si>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</si>
  <si>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</si>
  <si>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</si>
  <si>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</si>
  <si>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</si>
  <si>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</si>
  <si>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</si>
  <si>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</si>
  <si>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</si>
  <si>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</si>
  <si>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</si>
  <si>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</si>
  <si>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</si>
  <si>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</si>
  <si>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</si>
  <si>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</si>
  <si>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</si>
  <si>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</si>
  <si>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</si>
  <si>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</si>
  <si>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</si>
  <si>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</si>
  <si>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</si>
  <si>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</si>
  <si>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</si>
  <si>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</si>
  <si>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</si>
  <si>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</si>
  <si>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</si>
  <si>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</si>
  <si>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</si>
  <si>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</si>
  <si>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</si>
  <si>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</si>
  <si>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</si>
  <si>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</si>
  <si>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</si>
  <si>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</si>
  <si>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</si>
  <si>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</si>
  <si>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</si>
  <si>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</si>
  <si>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</si>
  <si>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</si>
  <si>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</si>
  <si>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</si>
  <si>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</si>
  <si>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</si>
  <si>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</si>
  <si>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</si>
  <si>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</si>
  <si>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</si>
  <si>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</si>
  <si>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</si>
  <si>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</si>
  <si>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</si>
  <si>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</si>
  <si>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</si>
  <si>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</si>
  <si>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</si>
  <si>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</si>
  <si>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</si>
  <si>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</si>
  <si>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</si>
  <si>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</si>
  <si>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</si>
  <si>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</si>
  <si>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</si>
  <si>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</si>
  <si>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</si>
  <si>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</si>
  <si>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</si>
  <si>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</si>
  <si>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</si>
  <si>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</si>
  <si>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</si>
  <si>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</si>
  <si>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</si>
  <si>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</si>
  <si>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</si>
  <si>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</si>
  <si>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</si>
  <si>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</si>
  <si>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</si>
  <si>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</si>
  <si>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</si>
  <si>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</si>
  <si>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</si>
  <si>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</si>
  <si>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</si>
  <si>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</si>
  <si>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</si>
  <si>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</si>
  <si>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</si>
  <si>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</si>
  <si>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</si>
  <si>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</si>
  <si>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</si>
  <si>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</si>
  <si>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</si>
  <si>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</si>
  <si>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</si>
  <si>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</si>
  <si>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</si>
  <si>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</si>
  <si>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</si>
  <si>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</si>
  <si>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</si>
  <si>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</si>
  <si>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</si>
  <si>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</si>
  <si>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</si>
  <si>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</si>
  <si>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</si>
  <si>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</si>
  <si>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</si>
  <si>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</si>
  <si>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</si>
  <si>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</si>
  <si>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</si>
  <si>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</si>
  <si>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</si>
  <si>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</si>
  <si>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</si>
  <si>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</si>
  <si>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</si>
  <si>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</si>
  <si>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</si>
  <si>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</si>
  <si>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</si>
  <si>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</si>
  <si>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</si>
  <si>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</si>
  <si>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</si>
  <si>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</si>
  <si>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</si>
  <si>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</si>
  <si>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</si>
  <si>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</si>
  <si>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</si>
  <si>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</si>
  <si>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</si>
  <si>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</si>
  <si>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</si>
  <si>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</si>
  <si>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</si>
  <si>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</si>
  <si>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</si>
  <si>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</si>
  <si>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</si>
  <si>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</si>
  <si>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</si>
  <si>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</si>
  <si>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</si>
  <si>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</si>
  <si>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</si>
  <si>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</si>
  <si>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</si>
  <si>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</si>
  <si>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</si>
  <si>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</si>
  <si>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</si>
  <si>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</si>
  <si>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</si>
  <si>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</si>
  <si>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</si>
  <si>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</si>
  <si>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</si>
  <si>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</si>
  <si>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</si>
  <si>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</si>
  <si>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</si>
  <si>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</si>
  <si>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</si>
  <si>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</si>
  <si>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</si>
  <si>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</si>
  <si>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</si>
  <si>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</si>
  <si>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</si>
  <si>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</si>
  <si>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</si>
  <si>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</si>
  <si>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</si>
  <si>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</si>
  <si>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</si>
  <si>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</si>
  <si>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</si>
  <si>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</si>
  <si>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</si>
  <si>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</si>
  <si>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</si>
  <si>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</si>
  <si>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</si>
  <si>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</si>
  <si>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</si>
  <si>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</si>
  <si>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</si>
  <si>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</si>
  <si>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</si>
  <si>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</si>
  <si>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</si>
  <si>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</si>
  <si>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</si>
  <si>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</si>
  <si>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</si>
  <si>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</si>
  <si>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</si>
  <si>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</si>
  <si>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</si>
  <si>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</si>
  <si>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</si>
  <si>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</si>
  <si>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</si>
  <si>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</si>
  <si>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</si>
  <si>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</si>
  <si>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</si>
  <si>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</si>
  <si>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</si>
  <si>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</si>
  <si>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</si>
  <si>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</si>
  <si>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</si>
  <si>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</si>
  <si>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</si>
  <si>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</si>
  <si>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</si>
  <si>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</si>
  <si>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</si>
  <si>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</si>
  <si>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</si>
  <si>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</si>
  <si>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</si>
  <si>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</si>
  <si>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</si>
  <si>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</si>
  <si>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</si>
  <si>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</si>
  <si>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</si>
  <si>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</si>
  <si>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</si>
  <si>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</si>
  <si>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</si>
  <si>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</si>
  <si>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</si>
  <si>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</si>
  <si>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</si>
  <si>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</si>
  <si>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</si>
  <si>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</si>
  <si>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</si>
  <si>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</si>
  <si>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</si>
  <si>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</si>
  <si>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</si>
  <si>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</si>
  <si>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</si>
  <si>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</si>
  <si>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</si>
  <si>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</si>
  <si>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</si>
  <si>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</si>
  <si>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</si>
  <si>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</si>
  <si>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</si>
  <si>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</si>
  <si>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</si>
  <si>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</si>
  <si>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</si>
  <si>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</si>
  <si>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</si>
  <si>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</si>
  <si>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</si>
  <si>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</si>
  <si>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</si>
  <si>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</si>
  <si>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</si>
  <si>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</si>
  <si>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</si>
  <si>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</si>
  <si>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</si>
  <si>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</si>
  <si>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</si>
  <si>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</si>
  <si>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</si>
  <si>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</si>
  <si>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</si>
  <si>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</si>
  <si>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</si>
  <si>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</si>
  <si>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</si>
  <si>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</si>
  <si>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</si>
  <si>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</si>
  <si>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</si>
  <si>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</si>
  <si>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</si>
  <si>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</si>
  <si>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</si>
  <si>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</si>
  <si>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</si>
  <si>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</si>
  <si>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</si>
  <si>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</si>
  <si>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</si>
  <si>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</si>
  <si>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</si>
  <si>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</si>
  <si>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</si>
  <si>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</si>
  <si>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</si>
  <si>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</si>
  <si>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</si>
  <si>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</si>
  <si>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</si>
  <si>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</si>
  <si>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</si>
  <si>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</si>
  <si>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</si>
  <si>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</si>
  <si>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</si>
  <si>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</si>
  <si>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</si>
  <si>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</si>
  <si>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</si>
  <si>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</si>
  <si>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</si>
  <si>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</si>
  <si>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</si>
  <si>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</si>
  <si>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</si>
  <si>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</si>
  <si>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</si>
  <si>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</si>
  <si>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</si>
  <si>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</si>
  <si>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</si>
  <si>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</si>
  <si>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</si>
  <si>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</si>
  <si>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</si>
  <si>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</si>
  <si>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</si>
  <si>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</si>
  <si>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</si>
  <si>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</si>
  <si>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</si>
  <si>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</si>
  <si>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</si>
  <si>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</si>
  <si>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</si>
  <si>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</si>
  <si>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</si>
  <si>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</si>
  <si>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</si>
  <si>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</si>
  <si>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</si>
  <si>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</si>
  <si>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</si>
  <si>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</si>
  <si>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</si>
  <si>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</si>
  <si>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</si>
  <si>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</si>
  <si>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</si>
  <si>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</si>
  <si>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</si>
  <si>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</si>
  <si>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</si>
  <si>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</si>
  <si>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</si>
  <si>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</si>
  <si>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</si>
  <si>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</si>
  <si>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</si>
  <si>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</si>
  <si>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</si>
  <si>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</si>
  <si>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</si>
  <si>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</si>
  <si>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</si>
  <si>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</si>
  <si>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</si>
  <si>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</si>
  <si>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</si>
  <si>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</si>
  <si>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</si>
  <si>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</si>
  <si>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</si>
  <si>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</si>
  <si>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</si>
  <si>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</si>
  <si>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</si>
  <si>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</si>
  <si>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</si>
  <si>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</si>
  <si>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</si>
  <si>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</si>
  <si>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</si>
  <si>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</si>
  <si>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</si>
  <si>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</si>
  <si>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</si>
  <si>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</si>
  <si>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</si>
  <si>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</si>
  <si>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</si>
  <si>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</si>
  <si>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</si>
  <si>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</si>
  <si>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</si>
  <si>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</si>
  <si>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</si>
  <si>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</si>
  <si>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</si>
  <si>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</si>
  <si>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</si>
  <si>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</si>
  <si>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</si>
  <si>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</si>
  <si>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</si>
  <si>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</si>
  <si>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</si>
  <si>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</si>
  <si>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</si>
  <si>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</si>
  <si>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</si>
  <si>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</si>
  <si>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</si>
  <si>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</si>
  <si>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</si>
  <si>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</si>
  <si>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</si>
  <si>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</si>
  <si>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</si>
  <si>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</si>
  <si>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</si>
  <si>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</si>
  <si>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</si>
  <si>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</si>
  <si>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</si>
  <si>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</si>
  <si>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</si>
  <si>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</si>
  <si>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</si>
  <si>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</si>
  <si>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</si>
  <si>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</si>
  <si>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</si>
  <si>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</si>
  <si>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</si>
  <si>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</si>
  <si>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</si>
  <si>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</si>
  <si>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</si>
  <si>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</si>
  <si>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</si>
  <si>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</si>
  <si>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</si>
  <si>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</si>
  <si>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</si>
  <si>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</si>
  <si>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</si>
  <si>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</si>
  <si>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</si>
  <si>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</si>
  <si>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</si>
  <si>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</si>
  <si>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</si>
  <si>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</si>
  <si>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</si>
  <si>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</si>
  <si>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</si>
  <si>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</si>
  <si>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</si>
  <si>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</si>
  <si>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</si>
  <si>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</si>
  <si>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</si>
  <si>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</si>
  <si>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</si>
  <si>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</si>
  <si>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</si>
  <si>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</si>
  <si>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</si>
  <si>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</si>
  <si>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</si>
  <si>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</si>
  <si>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</si>
  <si>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</si>
  <si>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</si>
  <si>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</si>
  <si>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</si>
  <si>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</si>
  <si>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</si>
  <si>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</si>
  <si>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</si>
  <si>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</si>
  <si>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</si>
  <si>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</si>
  <si>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</si>
  <si>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</si>
  <si>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</si>
  <si>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</si>
  <si>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</si>
  <si>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</si>
  <si>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</si>
  <si>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</si>
  <si>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</si>
  <si>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</si>
  <si>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</si>
  <si>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</si>
  <si>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</si>
  <si>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</si>
  <si>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</si>
  <si>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</si>
  <si>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</si>
  <si>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</si>
  <si>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</si>
  <si>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</si>
  <si>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</si>
  <si>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</si>
  <si>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</si>
  <si>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</si>
  <si>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</si>
  <si>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</si>
  <si>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</si>
  <si>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</si>
  <si>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</si>
  <si>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</si>
  <si>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</si>
  <si>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</si>
  <si>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</si>
  <si>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</si>
  <si>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</si>
  <si>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</si>
  <si>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</si>
  <si>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</si>
  <si>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</si>
  <si>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</si>
  <si>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</si>
  <si>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</si>
  <si>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</si>
  <si>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</si>
  <si>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</si>
  <si>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</si>
  <si>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</si>
  <si>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</si>
  <si>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</si>
  <si>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</si>
  <si>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</si>
  <si>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</si>
  <si>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</si>
  <si>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</si>
  <si>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</si>
  <si>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</si>
  <si>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</si>
  <si>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</si>
  <si>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</si>
  <si>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</si>
  <si>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</si>
  <si>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</si>
  <si>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</si>
  <si>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</si>
  <si>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</si>
  <si>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</si>
  <si>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</si>
  <si>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</si>
  <si>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</si>
  <si>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</si>
  <si>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</si>
  <si>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</si>
  <si>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</si>
  <si>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</si>
  <si>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</si>
  <si>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</si>
  <si>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</si>
  <si>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</si>
  <si>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</si>
  <si>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</si>
  <si>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</si>
  <si>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</si>
  <si>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</si>
  <si>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</si>
  <si>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</si>
  <si>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</si>
  <si>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</si>
  <si>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</si>
  <si>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</si>
  <si>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</si>
  <si>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</si>
  <si>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</si>
  <si>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</si>
  <si>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</si>
  <si>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</si>
  <si>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</si>
  <si>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</si>
  <si>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</si>
  <si>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</si>
  <si>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</si>
  <si>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</si>
  <si>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</si>
  <si>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</si>
  <si>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</si>
  <si>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</si>
  <si>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</si>
  <si>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</si>
  <si>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</si>
  <si>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</si>
  <si>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</si>
  <si>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</si>
  <si>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</si>
  <si>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</si>
  <si>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</si>
  <si>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</si>
  <si>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</si>
  <si>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</si>
  <si>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</si>
  <si>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</si>
  <si>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</si>
  <si>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</si>
  <si>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</si>
  <si>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</si>
  <si>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</si>
  <si>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</si>
  <si>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</si>
  <si>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</si>
  <si>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</si>
  <si>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</si>
  <si>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</si>
  <si>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</si>
  <si>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</si>
  <si>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</si>
  <si>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</si>
  <si>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</si>
  <si>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</si>
  <si>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</si>
  <si>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</si>
  <si>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</si>
  <si>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</si>
  <si>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</si>
  <si>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</si>
  <si>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</si>
  <si>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</si>
  <si>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</si>
  <si>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</si>
  <si>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</si>
  <si>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</si>
  <si>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</si>
  <si>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</si>
  <si>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</si>
  <si>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</si>
  <si>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</si>
  <si>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</si>
  <si>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</si>
  <si>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</si>
  <si>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</si>
  <si>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</si>
  <si>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</si>
  <si>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</si>
  <si>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</si>
  <si>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</si>
  <si>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</si>
  <si>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</si>
  <si>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</si>
  <si>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</si>
  <si>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</si>
  <si>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</si>
  <si>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</si>
  <si>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</si>
  <si>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</si>
  <si>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</si>
  <si>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</si>
  <si>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</si>
  <si>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</si>
  <si>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</si>
  <si>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</si>
  <si>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</si>
  <si>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</si>
  <si>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</si>
  <si>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</si>
  <si>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</si>
  <si>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</si>
  <si>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</si>
  <si>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</si>
  <si>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</si>
  <si>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</si>
  <si>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</si>
  <si>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</si>
  <si>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</si>
  <si>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</si>
  <si>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</si>
  <si>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</si>
  <si>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</si>
  <si>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</si>
  <si>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</si>
  <si>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</si>
  <si>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</si>
  <si>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</si>
  <si>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</si>
  <si>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</si>
  <si>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</si>
  <si>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</si>
  <si>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</si>
  <si>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</si>
  <si>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</si>
  <si>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</si>
  <si>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</si>
  <si>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</si>
  <si>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</si>
  <si>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</si>
  <si>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</si>
  <si>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</si>
  <si>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</si>
  <si>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</si>
  <si>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</si>
  <si>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</si>
  <si>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</si>
  <si>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</si>
  <si>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</si>
  <si>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</si>
  <si>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</si>
  <si>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</si>
  <si>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</si>
  <si>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</si>
  <si>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</si>
  <si>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</si>
  <si>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</si>
  <si>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</si>
  <si>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</si>
  <si>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</si>
  <si>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</si>
  <si>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</si>
  <si>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</si>
  <si>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</si>
  <si>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</si>
  <si>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</si>
  <si>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</si>
  <si>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</si>
  <si>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</si>
  <si>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</si>
  <si>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</si>
  <si>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</si>
  <si>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</si>
  <si>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</si>
  <si>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</si>
  <si>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</si>
  <si>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</si>
  <si>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</si>
  <si>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</si>
  <si>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</si>
  <si>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</si>
  <si>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</si>
  <si>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</si>
  <si>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</si>
  <si>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</si>
  <si>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</si>
  <si>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</si>
  <si>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</si>
  <si>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</si>
  <si>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</si>
  <si>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</si>
  <si>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</si>
  <si>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</si>
  <si>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</si>
  <si>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</si>
  <si>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</si>
  <si>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</si>
  <si>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</si>
  <si>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</si>
  <si>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</si>
  <si>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</si>
  <si>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</si>
  <si>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</si>
  <si>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</si>
  <si>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</si>
  <si>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</si>
  <si>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</si>
  <si>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</si>
  <si>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</si>
  <si>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</si>
  <si>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</si>
  <si>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</si>
  <si>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</si>
  <si>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</si>
  <si>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</si>
  <si>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</si>
  <si>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</si>
  <si>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</si>
  <si>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</si>
  <si>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</si>
  <si>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</si>
  <si>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</si>
  <si>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</si>
  <si>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</si>
  <si>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</si>
  <si>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</si>
  <si>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</si>
  <si>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</si>
  <si>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</si>
  <si>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</si>
  <si>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</si>
  <si>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</si>
  <si>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</si>
  <si>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</si>
  <si>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</si>
  <si>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</si>
  <si>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</si>
  <si>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</si>
  <si>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</si>
  <si>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</si>
  <si>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</si>
  <si>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</si>
  <si>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</si>
  <si>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</si>
  <si>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</si>
  <si>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</si>
  <si>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</si>
  <si>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</si>
  <si>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</si>
  <si>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</si>
  <si>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</si>
  <si>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</si>
  <si>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</si>
  <si>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</si>
  <si>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</si>
  <si>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</si>
  <si>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</si>
  <si>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</si>
  <si>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</si>
  <si>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</si>
  <si>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</si>
  <si>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</si>
  <si>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</si>
  <si>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</si>
  <si>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</si>
  <si>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</si>
  <si>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</si>
  <si>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</si>
  <si>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</si>
  <si>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</si>
  <si>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</si>
  <si>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</si>
  <si>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</si>
  <si>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</si>
  <si>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</si>
  <si>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</si>
  <si>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</si>
  <si>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</si>
  <si>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</si>
  <si>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</si>
  <si>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</si>
  <si>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</si>
  <si>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</si>
  <si>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</si>
  <si>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</si>
  <si>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</si>
  <si>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</si>
  <si>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</si>
  <si>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</si>
  <si>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</si>
  <si>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</si>
  <si>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</si>
  <si>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</si>
  <si>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</si>
  <si>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</si>
  <si>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</si>
  <si>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</si>
  <si>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</si>
  <si>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</si>
  <si>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</si>
  <si>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</si>
  <si>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</si>
  <si>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</si>
  <si>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</si>
  <si>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</si>
  <si>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</si>
  <si>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</si>
  <si>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</si>
  <si>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</si>
  <si>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</si>
  <si>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</si>
  <si>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</si>
  <si>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</si>
  <si>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</si>
  <si>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</si>
  <si>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</si>
  <si>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</si>
  <si>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</si>
  <si>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</si>
  <si>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</si>
  <si>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</si>
  <si>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</si>
  <si>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</si>
  <si>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</si>
  <si>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</si>
  <si>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</si>
  <si>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</si>
  <si>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</si>
  <si>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</si>
  <si>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</si>
  <si>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</si>
  <si>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</si>
  <si>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</si>
  <si>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</si>
  <si>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</si>
  <si>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</si>
  <si>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</si>
  <si>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</si>
  <si>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</si>
  <si>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</si>
  <si>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</si>
  <si>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2021-19-10000653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</si>
</sst>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89" zoomScale="70" zoomScaleNormal="70" zoomScaleSheetLayoutView="40" zoomScalePageLayoutView="40" workbookViewId="0">
      <selection activeCell="J106" sqref="J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2762</v>
      </c>
      <c r="D15" s="35"/>
      <c r="E15" s="35"/>
      <c r="F15" s="5"/>
      <c r="G15" s="32" t="s">
        <v>1168</v>
      </c>
      <c r="H15" s="103" t="s">
        <v>421</v>
      </c>
      <c r="I15" s="32" t="s">
        <v>2624</v>
      </c>
      <c r="J15" s="108"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180"/>
      <c r="I20" s="142" t="s">
        <v>421</v>
      </c>
      <c r="J20" s="143" t="s">
        <v>437</v>
      </c>
      <c r="K20" s="144">
        <v>3167613400</v>
      </c>
      <c r="L20" s="145"/>
      <c r="M20" s="145">
        <v>44561</v>
      </c>
      <c r="N20" s="128">
        <f>+(M20-L20)/30</f>
        <v>1485.3666666666666</v>
      </c>
      <c r="O20" s="131"/>
      <c r="U20" s="127"/>
      <c r="V20" s="105">
        <f ca="1">NOW()</f>
        <v>44194.4075099537</v>
      </c>
      <c r="W20" s="105">
        <f ca="1">NOW()</f>
        <v>44194.4075099537</v>
      </c>
    </row>
    <row r="21" spans="1:23" ht="30" customHeight="1" outlineLevel="1" x14ac:dyDescent="0.25">
      <c r="A21" s="9"/>
      <c r="B21" s="71"/>
      <c r="C21" s="5"/>
      <c r="D21" s="5"/>
      <c r="E21" s="5"/>
      <c r="F21" s="5"/>
      <c r="G21" s="5"/>
      <c r="H21" s="70"/>
      <c r="I21" s="142" t="s">
        <v>421</v>
      </c>
      <c r="J21" s="143" t="s">
        <v>424</v>
      </c>
      <c r="K21" s="144"/>
      <c r="L21" s="145"/>
      <c r="M21" s="145"/>
      <c r="N21" s="128">
        <f t="shared" ref="N21:N35" si="0">+(M21-L21)/30</f>
        <v>0</v>
      </c>
      <c r="O21" s="132"/>
    </row>
    <row r="22" spans="1:23" ht="30" customHeight="1" outlineLevel="1" x14ac:dyDescent="0.25">
      <c r="A22" s="9"/>
      <c r="B22" s="71"/>
      <c r="C22" s="5"/>
      <c r="D22" s="5"/>
      <c r="E22" s="5"/>
      <c r="F22" s="5"/>
      <c r="G22" s="5"/>
      <c r="H22" s="70"/>
      <c r="I22" s="142" t="s">
        <v>421</v>
      </c>
      <c r="J22" s="143" t="s">
        <v>208</v>
      </c>
      <c r="K22" s="144"/>
      <c r="L22" s="145"/>
      <c r="M22" s="145"/>
      <c r="N22" s="129">
        <f t="shared" ref="N22:N33" si="1">+(M22-L22)/30</f>
        <v>0</v>
      </c>
      <c r="O22" s="132"/>
    </row>
    <row r="23" spans="1:23" ht="30" customHeight="1" outlineLevel="1" x14ac:dyDescent="0.25">
      <c r="A23" s="9"/>
      <c r="B23" s="101"/>
      <c r="C23" s="21"/>
      <c r="D23" s="21"/>
      <c r="E23" s="21"/>
      <c r="F23" s="5"/>
      <c r="G23" s="5"/>
      <c r="H23" s="70"/>
      <c r="I23" s="142" t="s">
        <v>421</v>
      </c>
      <c r="J23" s="143" t="s">
        <v>448</v>
      </c>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PROGRESO Y DESARROLLO SOCIAL FUNDESARROLLO</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2761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t="s">
        <v>2676</v>
      </c>
      <c r="C105" s="117" t="s">
        <v>31</v>
      </c>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0.05</v>
      </c>
      <c r="G179" s="158">
        <f>IF(F179&gt;0,SUM(E179+F179),"")</f>
        <v>7.0000000000000007E-2</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221732938.00000003</v>
      </c>
      <c r="F185" s="92"/>
      <c r="G185" s="93"/>
      <c r="H185" s="88"/>
      <c r="I185" s="90" t="s">
        <v>2627</v>
      </c>
      <c r="J185" s="159">
        <f>+SUM(M179:M183)</f>
        <v>0.02</v>
      </c>
      <c r="K185" s="196" t="s">
        <v>2628</v>
      </c>
      <c r="L185" s="196"/>
      <c r="M185" s="94">
        <f>+J185*(SUM(K20:K35))</f>
        <v>63352268</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2020-12-29T02:29:22Z</cp:lastPrinted>
  <dcterms:created xsi:type="dcterms:W3CDTF">2020-10-14T21:57:42Z</dcterms:created>
  <dcterms:modified xsi:type="dcterms:W3CDTF">2020-12-29T14:47:50Z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