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UNDOINFANTIL\Desktop\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3040" windowHeight="871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<sst xmlns="http://schemas.openxmlformats.org/spreadsheetml/2006/main" count="3197" uniqueCount="2713">
  <si>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</si>
  <si>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</si>
  <si>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</si>
  <si>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</si>
  <si>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</si>
  <si>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</si>
  <si>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</si>
  <si>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</si>
  <si>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</si>
  <si>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</si>
  <si>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</si>
  <si>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</si>
  <si>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</si>
  <si>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</si>
  <si>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</si>
  <si>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</si>
  <si>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</si>
  <si>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</si>
  <si>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</si>
  <si>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</si>
  <si>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</si>
  <si>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</si>
  <si>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</si>
  <si>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</si>
  <si>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</si>
  <si>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</si>
  <si>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</si>
  <si>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</si>
  <si>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</si>
  <si>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</si>
  <si>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</si>
  <si>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</si>
  <si>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</si>
  <si>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</si>
  <si>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</si>
  <si>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</si>
  <si>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</si>
  <si>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</si>
  <si>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</si>
  <si>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</si>
  <si>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</si>
  <si>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</si>
  <si>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</si>
  <si>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</si>
  <si>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</si>
  <si>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</si>
  <si>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</si>
  <si>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</si>
  <si>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</si>
  <si>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</si>
  <si>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</si>
  <si>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</si>
  <si>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</si>
  <si>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</si>
  <si>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</si>
  <si>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</si>
  <si>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</si>
  <si>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</si>
  <si>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</si>
  <si>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</si>
  <si>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</si>
  <si>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</si>
  <si>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</si>
  <si>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</si>
  <si>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</si>
  <si>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</si>
  <si>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</si>
  <si>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</si>
  <si>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</si>
  <si>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</si>
  <si>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</si>
  <si>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</si>
  <si>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</si>
  <si>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</si>
  <si>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</si>
  <si>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</si>
  <si>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</si>
  <si>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</si>
  <si>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</si>
  <si>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</si>
  <si>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</si>
  <si>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</si>
  <si>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</si>
  <si>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</si>
  <si>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</si>
  <si>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</si>
  <si>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</si>
  <si>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</si>
  <si>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</si>
  <si>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</si>
  <si>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</si>
  <si>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</si>
  <si>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</si>
  <si>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</si>
  <si>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</si>
  <si>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</si>
  <si>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</si>
  <si>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</si>
  <si>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</si>
  <si>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</si>
  <si>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</si>
  <si>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</si>
  <si>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</si>
  <si>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</si>
  <si>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</si>
  <si>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</si>
  <si>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</si>
  <si>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</si>
  <si>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</si>
  <si>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</si>
  <si>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</si>
  <si>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</si>
  <si>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</si>
  <si>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</si>
  <si>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</si>
  <si>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</si>
  <si>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</si>
  <si>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</si>
  <si>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</si>
  <si>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</si>
  <si>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</si>
  <si>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</si>
  <si>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</si>
  <si>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</si>
  <si>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</si>
  <si>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</si>
  <si>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</si>
  <si>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</si>
  <si>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</si>
  <si>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</si>
  <si>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</si>
  <si>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</si>
  <si>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</si>
  <si>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</si>
  <si>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</si>
  <si>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</si>
  <si>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</si>
  <si>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</si>
  <si>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</si>
  <si>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</si>
  <si>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</si>
  <si>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</si>
  <si>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</si>
  <si>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</si>
  <si>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</si>
  <si>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</si>
  <si>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</si>
  <si>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</si>
  <si>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</si>
  <si>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</si>
  <si>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</si>
  <si>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</si>
  <si>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</si>
  <si>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</si>
  <si>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</si>
  <si>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</si>
  <si>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</si>
  <si>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</si>
  <si>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</si>
  <si>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</si>
  <si>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</si>
  <si>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</si>
  <si>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</si>
  <si>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</si>
  <si>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</si>
  <si>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</si>
  <si>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</si>
  <si>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</si>
  <si>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</si>
  <si>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</si>
  <si>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</si>
  <si>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</si>
  <si>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</si>
  <si>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</si>
  <si>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</si>
  <si>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</si>
  <si>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</si>
  <si>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</si>
  <si>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</si>
  <si>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</si>
  <si>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</si>
  <si>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</si>
  <si>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</si>
  <si>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</si>
  <si>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</si>
  <si>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</si>
  <si>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</si>
  <si>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</si>
  <si>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</si>
  <si>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</si>
  <si>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</si>
  <si>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</si>
  <si>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</si>
  <si>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</si>
  <si>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</si>
  <si>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</si>
  <si>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</si>
  <si>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</si>
  <si>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</si>
  <si>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</si>
  <si>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</si>
  <si>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</si>
  <si>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</si>
  <si>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</si>
  <si>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</si>
  <si>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</si>
  <si>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</si>
  <si>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</si>
  <si>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</si>
  <si>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</si>
  <si>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</si>
  <si>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</si>
  <si>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</si>
  <si>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</si>
  <si>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</si>
  <si>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</si>
  <si>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</si>
  <si>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</si>
  <si>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</si>
  <si>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</si>
  <si>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</si>
  <si>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</si>
  <si>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</si>
  <si>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</si>
  <si>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</si>
  <si>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</si>
  <si>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</si>
  <si>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</si>
  <si>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</si>
  <si>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</si>
  <si>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</si>
  <si>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</si>
  <si>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</si>
  <si>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</si>
  <si>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</si>
  <si>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</si>
  <si>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</si>
  <si>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</si>
  <si>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</si>
  <si>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</si>
  <si>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</si>
  <si>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</si>
  <si>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</si>
  <si>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</si>
  <si>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</si>
  <si>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</si>
  <si>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</si>
  <si>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</si>
  <si>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</si>
  <si>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</si>
  <si>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</si>
  <si>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</si>
  <si>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</si>
  <si>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</si>
  <si>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</si>
  <si>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</si>
  <si>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</si>
  <si>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</si>
  <si>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</si>
  <si>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</si>
  <si>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</si>
  <si>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</si>
  <si>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</si>
  <si>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</si>
  <si>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</si>
  <si>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</si>
  <si>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</si>
  <si>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</si>
  <si>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</si>
  <si>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</si>
  <si>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</si>
  <si>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</si>
  <si>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</si>
  <si>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</si>
  <si>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</si>
  <si>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</si>
  <si>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</si>
  <si>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</si>
  <si>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</si>
  <si>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</si>
  <si>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</si>
  <si>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</si>
  <si>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</si>
  <si>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</si>
  <si>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</si>
  <si>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</si>
  <si>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</si>
  <si>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</si>
  <si>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</si>
  <si>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</si>
  <si>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</si>
  <si>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</si>
  <si>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</si>
  <si>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</si>
  <si>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</si>
  <si>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</si>
  <si>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</si>
  <si>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</si>
  <si>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</si>
  <si>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</si>
  <si>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</si>
  <si>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</si>
  <si>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</si>
  <si>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</si>
  <si>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</si>
  <si>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</si>
  <si>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</si>
  <si>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</si>
  <si>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</si>
  <si>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</si>
  <si>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</si>
  <si>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</si>
  <si>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</si>
  <si>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</si>
  <si>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</si>
  <si>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</si>
  <si>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</si>
  <si>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</si>
  <si>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</si>
  <si>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</si>
  <si>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</si>
  <si>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</si>
  <si>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</si>
  <si>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</si>
  <si>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</si>
  <si>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</si>
  <si>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</si>
  <si>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</si>
  <si>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</si>
  <si>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</si>
  <si>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</si>
  <si>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</si>
  <si>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</si>
  <si>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</si>
  <si>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</si>
  <si>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</si>
  <si>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</si>
  <si>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</si>
  <si>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</si>
  <si>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</si>
  <si>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</si>
  <si>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</si>
  <si>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</si>
  <si>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</si>
  <si>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</si>
  <si>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</si>
  <si>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</si>
  <si>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</si>
  <si>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</si>
  <si>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</si>
  <si>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</si>
  <si>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</si>
  <si>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</si>
  <si>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</si>
  <si>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</si>
  <si>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</si>
  <si>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</si>
  <si>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</si>
  <si>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</si>
  <si>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</si>
  <si>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</si>
  <si>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</si>
  <si>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</si>
  <si>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</si>
  <si>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</si>
  <si>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</si>
  <si>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</si>
  <si>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</si>
  <si>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</si>
  <si>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</si>
  <si>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</si>
  <si>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</si>
  <si>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</si>
  <si>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</si>
  <si>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</si>
  <si>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</si>
  <si>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</si>
  <si>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</si>
  <si>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</si>
  <si>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</si>
  <si>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</si>
  <si>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</si>
  <si>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</si>
  <si>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</si>
  <si>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</si>
  <si>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</si>
  <si>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</si>
  <si>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</si>
  <si>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</si>
  <si>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</si>
  <si>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</si>
  <si>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</si>
  <si>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</si>
  <si>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</si>
  <si>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</si>
  <si>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</si>
  <si>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</si>
  <si>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</si>
  <si>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</si>
  <si>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</si>
  <si>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</si>
  <si>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</si>
  <si>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</si>
  <si>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</si>
  <si>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</si>
  <si>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</si>
  <si>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</si>
  <si>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</si>
  <si>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</si>
  <si>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</si>
  <si>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</si>
  <si>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</si>
  <si>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</si>
  <si>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</si>
  <si>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</si>
  <si>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</si>
  <si>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</si>
  <si>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</si>
  <si>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</si>
  <si>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</si>
  <si>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</si>
  <si>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</si>
  <si>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</si>
  <si>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</si>
  <si>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</si>
  <si>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</si>
  <si>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</si>
  <si>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</si>
  <si>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</si>
  <si>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</si>
  <si>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</si>
  <si>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</si>
  <si>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</si>
  <si>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</si>
  <si>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</si>
  <si>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</si>
  <si>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</si>
  <si>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</si>
  <si>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</si>
  <si>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</si>
  <si>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</si>
  <si>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</si>
  <si>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</si>
  <si>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</si>
  <si>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</si>
  <si>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</si>
  <si>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</si>
  <si>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</si>
  <si>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</si>
  <si>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</si>
  <si>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</si>
  <si>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</si>
  <si>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</si>
  <si>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</si>
  <si>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</si>
  <si>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</si>
  <si>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</si>
  <si>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</si>
  <si>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</si>
  <si>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</si>
  <si>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</si>
  <si>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</si>
  <si>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</si>
  <si>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</si>
  <si>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</si>
  <si>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</si>
  <si>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</si>
  <si>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</si>
  <si>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</si>
  <si>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</si>
  <si>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</si>
  <si>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</si>
  <si>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</si>
  <si>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</si>
  <si>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</si>
  <si>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</si>
  <si>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</si>
  <si>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</si>
  <si>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</si>
  <si>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</si>
  <si>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</si>
  <si>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</si>
  <si>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</si>
  <si>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</si>
  <si>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</si>
  <si>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</si>
  <si>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</si>
  <si>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</si>
  <si>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</si>
  <si>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</si>
  <si>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</si>
  <si>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</si>
  <si>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</si>
  <si>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</si>
  <si>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</si>
  <si>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</si>
  <si>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</si>
  <si>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</si>
  <si>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</si>
  <si>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</si>
  <si>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</si>
  <si>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</si>
  <si>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</si>
  <si>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</si>
  <si>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</si>
  <si>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</si>
  <si>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</si>
  <si>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</si>
  <si>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</si>
  <si>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</si>
  <si>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</si>
  <si>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</si>
  <si>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</si>
  <si>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</si>
  <si>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</si>
  <si>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</si>
  <si>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</si>
  <si>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</si>
  <si>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</si>
  <si>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</si>
  <si>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</si>
  <si>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</si>
  <si>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</si>
  <si>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</si>
  <si>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</si>
  <si>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</si>
  <si>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</si>
  <si>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</si>
  <si>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</si>
  <si>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</si>
  <si>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</si>
  <si>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</si>
  <si>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</si>
  <si>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</si>
  <si>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</si>
  <si>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</si>
  <si>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</si>
  <si>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</si>
  <si>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</si>
  <si>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</si>
  <si>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</si>
  <si>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</si>
  <si>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</si>
  <si>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</si>
  <si>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</si>
  <si>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</si>
  <si>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</si>
  <si>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</si>
  <si>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</si>
  <si>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</si>
  <si>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</si>
  <si>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</si>
  <si>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</si>
  <si>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</si>
  <si>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</si>
  <si>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</si>
  <si>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</si>
  <si>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</si>
  <si>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</si>
  <si>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</si>
  <si>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</si>
  <si>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</si>
  <si>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</si>
  <si>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</si>
  <si>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</si>
  <si>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</si>
  <si>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</si>
  <si>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</si>
  <si>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</si>
  <si>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</si>
  <si>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</si>
  <si>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</si>
  <si>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</si>
  <si>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</si>
  <si>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</si>
  <si>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</si>
  <si>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</si>
  <si>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</si>
  <si>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</si>
  <si>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</si>
  <si>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</si>
  <si>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</si>
  <si>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</si>
  <si>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</si>
  <si>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</si>
  <si>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</si>
  <si>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</si>
  <si>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</si>
  <si>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</si>
  <si>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</si>
  <si>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</si>
  <si>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</si>
  <si>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</si>
  <si>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</si>
  <si>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</si>
  <si>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</si>
  <si>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</si>
  <si>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</si>
  <si>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</si>
  <si>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</si>
  <si>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</si>
  <si>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</si>
  <si>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</si>
  <si>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</si>
  <si>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</si>
  <si>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</si>
  <si>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</si>
  <si>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</si>
  <si>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</si>
  <si>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</si>
  <si>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</si>
  <si>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</si>
  <si>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</si>
  <si>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</si>
  <si>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</si>
  <si>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</si>
  <si>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</si>
  <si>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</si>
  <si>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</si>
  <si>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</si>
  <si>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</si>
  <si>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</si>
  <si>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</si>
  <si>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</si>
  <si>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</si>
  <si>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</si>
  <si>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</si>
  <si>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</si>
  <si>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</si>
  <si>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</si>
  <si>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</si>
  <si>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</si>
  <si>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</si>
  <si>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</si>
  <si>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</si>
  <si>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</si>
  <si>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</si>
  <si>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</si>
  <si>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</si>
  <si>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</si>
  <si>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</si>
  <si>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</si>
  <si>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</si>
  <si>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</si>
  <si>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</si>
  <si>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</si>
  <si>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</si>
  <si>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</si>
  <si>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</si>
  <si>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</si>
  <si>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</si>
  <si>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</si>
  <si>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</si>
  <si>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</si>
  <si>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</si>
  <si>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</si>
  <si>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</si>
  <si>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</si>
  <si>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</si>
  <si>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</si>
  <si>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</si>
  <si>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</si>
  <si>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</si>
  <si>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</si>
  <si>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</si>
  <si>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</si>
  <si>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</si>
  <si>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</si>
  <si>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</si>
  <si>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</si>
  <si>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</si>
  <si>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</si>
  <si>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</si>
  <si>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</si>
  <si>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</si>
  <si>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</si>
  <si>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</si>
  <si>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</si>
  <si>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</si>
  <si>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</si>
  <si>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</si>
  <si>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</si>
  <si>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</si>
  <si>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</si>
  <si>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</si>
  <si>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</si>
  <si>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</si>
  <si>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</si>
  <si>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</si>
  <si>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</si>
  <si>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</si>
  <si>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</si>
  <si>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</si>
  <si>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</si>
  <si>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</si>
  <si>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</si>
  <si>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</si>
  <si>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</si>
  <si>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</si>
  <si>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</si>
  <si>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</si>
  <si>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</si>
  <si>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</si>
  <si>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</si>
  <si>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</si>
  <si>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</si>
  <si>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</si>
  <si>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</si>
  <si>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</si>
  <si>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</si>
  <si>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</si>
  <si>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</si>
  <si>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</si>
  <si>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</si>
  <si>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</si>
  <si>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</si>
  <si>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</si>
  <si>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</si>
  <si>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</si>
  <si>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</si>
  <si>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</si>
  <si>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</si>
  <si>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</si>
  <si>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</si>
  <si>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</si>
  <si>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</si>
  <si>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</si>
  <si>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</si>
  <si>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</si>
  <si>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</si>
  <si>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</si>
  <si>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</si>
  <si>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</si>
  <si>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</si>
  <si>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</si>
  <si>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</si>
  <si>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</si>
  <si>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</si>
  <si>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</si>
  <si>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</si>
  <si>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</si>
  <si>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</si>
  <si>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</si>
  <si>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</si>
  <si>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</si>
  <si>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</si>
  <si>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</si>
  <si>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</si>
  <si>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</si>
  <si>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</si>
  <si>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</si>
  <si>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</si>
  <si>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</si>
  <si>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</si>
  <si>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</si>
  <si>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</si>
  <si>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</si>
  <si>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</si>
  <si>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</si>
  <si>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</si>
  <si>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</si>
  <si>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</si>
  <si>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</si>
  <si>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</si>
  <si>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</si>
  <si>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</si>
  <si>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</si>
  <si>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</si>
  <si>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</si>
  <si>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</si>
  <si>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</si>
  <si>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</si>
  <si>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</si>
  <si>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</si>
  <si>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</si>
  <si>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</si>
  <si>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</si>
  <si>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</si>
  <si>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</si>
  <si>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</si>
  <si>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</si>
  <si>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</si>
  <si>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</si>
  <si>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</si>
  <si>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</si>
  <si>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</si>
  <si>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</si>
  <si>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</si>
  <si>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</si>
  <si>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</si>
  <si>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</si>
  <si>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</si>
  <si>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</si>
  <si>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</si>
  <si>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</si>
  <si>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</si>
  <si>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</si>
  <si>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</si>
  <si>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</si>
  <si>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</si>
  <si>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</si>
  <si>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</si>
  <si>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</si>
  <si>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</si>
  <si>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</si>
  <si>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</si>
  <si>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</si>
  <si>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</si>
  <si>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</si>
  <si>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</si>
  <si>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</si>
  <si>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</si>
  <si>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</si>
  <si>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</si>
  <si>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</si>
  <si>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</si>
  <si>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</si>
  <si>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</si>
  <si>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</si>
  <si>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</si>
  <si>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</si>
  <si>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</si>
  <si>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</si>
  <si>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</si>
  <si>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</si>
  <si>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</si>
  <si>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</si>
  <si>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</si>
  <si>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</si>
  <si>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</si>
  <si>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</si>
  <si>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</si>
  <si>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</si>
  <si>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</si>
  <si>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</si>
  <si>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</si>
  <si>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</si>
  <si>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</si>
  <si>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</si>
  <si>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</si>
  <si>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</si>
  <si>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</si>
  <si>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</si>
  <si>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</si>
  <si>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</si>
  <si>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</si>
  <si>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</si>
  <si>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</si>
  <si>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</si>
  <si>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</si>
  <si>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</si>
  <si>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</si>
  <si>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</si>
  <si>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</si>
  <si>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</si>
  <si>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</si>
  <si>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</si>
  <si>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</si>
  <si>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</si>
  <si>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</si>
  <si>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</si>
  <si>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</si>
  <si>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</si>
  <si>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</si>
  <si>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</si>
  <si>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</si>
  <si>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</si>
  <si>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</si>
  <si>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</si>
  <si>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</si>
  <si>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</si>
  <si>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</si>
  <si>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</si>
  <si>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</si>
  <si>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</si>
  <si>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</si>
  <si>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</si>
  <si>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</si>
  <si>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</si>
  <si>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</si>
  <si>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</si>
  <si>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</si>
  <si>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</si>
  <si>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</si>
  <si>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</si>
  <si>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</si>
  <si>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</si>
  <si>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</si>
  <si>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</si>
  <si>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</si>
  <si>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</si>
  <si>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</si>
  <si>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</si>
  <si>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</si>
  <si>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</si>
  <si>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</si>
  <si>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</si>
  <si>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</si>
  <si>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</si>
  <si>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</si>
  <si>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</si>
  <si>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</si>
  <si>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</si>
  <si>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</si>
  <si>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</si>
  <si>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</si>
  <si>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</si>
  <si>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</si>
  <si>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</si>
  <si>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</si>
  <si>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</si>
  <si>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</si>
  <si>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</si>
  <si>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</si>
  <si>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</si>
  <si>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</si>
  <si>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</si>
  <si>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</si>
  <si>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</si>
  <si>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</si>
  <si>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</si>
  <si>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</si>
  <si>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</si>
  <si>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</si>
  <si>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</si>
  <si>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</si>
  <si>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</si>
  <si>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</si>
  <si>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</si>
  <si>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</si>
  <si>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</si>
  <si>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</si>
  <si>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</si>
  <si>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</si>
  <si>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</si>
  <si>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</si>
  <si>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</si>
  <si>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</si>
  <si>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</si>
  <si>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</si>
  <si>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</si>
  <si>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</si>
  <si>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</si>
  <si>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</si>
  <si>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</si>
  <si>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</si>
  <si>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</si>
  <si>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</si>
  <si>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</si>
  <si>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</si>
  <si>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</si>
  <si>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</si>
  <si>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</si>
  <si>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</si>
  <si>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</si>
  <si>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</si>
  <si>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</si>
  <si>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</si>
  <si>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</si>
  <si>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</si>
  <si>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</si>
  <si>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</si>
  <si>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</si>
  <si>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</si>
  <si>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</si>
  <si>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</si>
  <si>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</si>
  <si>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</si>
  <si>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</si>
  <si>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</si>
  <si>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</si>
  <si>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</si>
  <si>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</si>
  <si>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</si>
  <si>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</si>
  <si>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</si>
  <si>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</si>
  <si>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</si>
  <si>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</si>
  <si>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</si>
  <si>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</si>
  <si>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</si>
  <si>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</si>
  <si>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</si>
  <si>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</si>
  <si>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</si>
  <si>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</si>
  <si>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</si>
  <si>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</si>
  <si>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</si>
  <si>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</si>
  <si>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</si>
  <si>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</si>
  <si>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</si>
  <si>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</si>
  <si>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</si>
  <si>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</si>
  <si>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</si>
  <si>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</si>
  <si>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</si>
  <si>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</si>
  <si>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</si>
  <si>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</si>
  <si>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</si>
  <si>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</si>
  <si>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</si>
  <si>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</si>
  <si>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</si>
  <si>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</si>
  <si>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</si>
  <si>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</si>
  <si>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</si>
  <si>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</si>
  <si>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</si>
  <si>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</si>
  <si>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</si>
  <si>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</si>
  <si>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</si>
  <si>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</si>
  <si>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</si>
  <si>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</si>
  <si>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</si>
  <si>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</si>
  <si>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</si>
  <si>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</si>
  <si>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</si>
  <si>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</si>
  <si>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</si>
  <si>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</si>
  <si>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</si>
  <si>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</si>
  <si>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</si>
  <si>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</si>
  <si>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</si>
  <si>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</si>
  <si>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</si>
  <si>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</si>
  <si>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</si>
  <si>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</si>
  <si>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</si>
  <si>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</si>
  <si>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</si>
  <si>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</si>
  <si>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</si>
  <si>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</si>
  <si>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</si>
  <si>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</si>
  <si>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</si>
  <si>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</si>
  <si>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</si>
  <si>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</si>
  <si>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</si>
  <si>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</si>
  <si>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</si>
  <si>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</si>
  <si>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</si>
  <si>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</si>
  <si>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</si>
  <si>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</si>
  <si>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</si>
  <si>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</si>
  <si>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</si>
  <si>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</si>
  <si>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</si>
  <si>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</si>
  <si>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</si>
  <si>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</si>
  <si>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</si>
  <si>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</si>
  <si>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</si>
  <si>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</si>
  <si>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</si>
  <si>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</si>
  <si>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</si>
  <si>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</si>
  <si>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</si>
  <si>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</si>
  <si>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</si>
  <si>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</si>
  <si>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</si>
  <si>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</si>
  <si>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</si>
  <si>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</si>
  <si>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</si>
  <si>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</si>
  <si>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</si>
  <si>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</si>
  <si>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</si>
  <si>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</si>
  <si>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</si>
  <si>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</si>
  <si>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</si>
  <si>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</si>
  <si>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</si>
  <si>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</si>
  <si>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</si>
  <si>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</si>
  <si>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</si>
  <si>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</si>
  <si>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</si>
  <si>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</si>
  <si>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</si>
  <si>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</si>
  <si>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</si>
  <si>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</si>
  <si>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</si>
  <si>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</si>
  <si>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</si>
  <si>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</si>
  <si>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</si>
  <si>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</si>
  <si>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</si>
  <si>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</si>
  <si>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</si>
  <si>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</si>
  <si>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</si>
  <si>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</si>
  <si>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</si>
  <si>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</si>
  <si>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</si>
  <si>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</si>
  <si>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</si>
  <si>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</si>
  <si>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</si>
  <si>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</si>
  <si>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</si>
  <si>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</si>
  <si>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</si>
  <si>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</si>
  <si>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</si>
  <si>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</si>
  <si>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</si>
  <si>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</si>
  <si>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</si>
  <si>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</si>
  <si>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</si>
  <si>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</si>
  <si>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</si>
  <si>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</si>
  <si>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</si>
  <si>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</si>
  <si>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</si>
  <si>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</si>
  <si>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</si>
  <si>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</si>
  <si>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</si>
  <si>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</si>
  <si>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</si>
  <si>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</si>
  <si>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</si>
  <si>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</si>
  <si>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</si>
  <si>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</si>
  <si>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</si>
  <si>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</si>
  <si>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</si>
  <si>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</si>
  <si>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</si>
  <si>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</si>
  <si>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</si>
  <si>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</si>
  <si>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</si>
  <si>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</si>
  <si>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</si>
  <si>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</si>
  <si>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</si>
  <si>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</si>
  <si>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</si>
  <si>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</si>
  <si>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</si>
  <si>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</si>
  <si>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</si>
  <si>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</si>
  <si>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</si>
  <si>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</si>
  <si>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</si>
  <si>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</si>
  <si>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</si>
  <si>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</si>
  <si>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</si>
  <si>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</si>
  <si>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</si>
  <si>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</si>
  <si>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</si>
  <si>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</si>
  <si>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</si>
  <si>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</si>
  <si>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</si>
  <si>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</si>
  <si>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</si>
  <si>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</si>
  <si>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</si>
  <si>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</si>
  <si>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</si>
  <si>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</si>
  <si>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</si>
  <si>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</si>
  <si>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</si>
  <si>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</si>
  <si>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</si>
  <si>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</si>
  <si>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</si>
  <si>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</si>
  <si>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</si>
  <si>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</si>
  <si>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</si>
  <si>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</si>
  <si>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</si>
  <si>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</si>
  <si>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</si>
  <si>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</si>
  <si>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</si>
  <si>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</si>
  <si>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</si>
  <si>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</si>
  <si>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</si>
  <si>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</si>
  <si>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</si>
  <si>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</si>
  <si>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</si>
  <si>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</si>
  <si>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</si>
  <si>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</si>
  <si>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</si>
  <si>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</si>
  <si>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</si>
  <si>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</si>
  <si>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</si>
  <si>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</si>
  <si>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</si>
  <si>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</si>
  <si>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</si>
  <si>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</si>
  <si>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</si>
  <si>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</si>
  <si>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</si>
  <si>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</si>
  <si>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</si>
  <si>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</si>
  <si>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</si>
  <si>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</si>
  <si>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</si>
  <si>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</si>
  <si>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</si>
  <si>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</si>
  <si>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</si>
  <si>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</si>
  <si>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</si>
  <si>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</si>
  <si>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</si>
  <si>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</si>
  <si>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</si>
  <si>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</si>
  <si>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</si>
  <si>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</si>
  <si>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</si>
  <si>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</si>
  <si>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</si>
  <si>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</si>
  <si>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</si>
  <si>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</si>
  <si>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</si>
  <si>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</si>
  <si>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</si>
  <si>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</si>
  <si>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</si>
  <si>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</si>
  <si>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</si>
  <si>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</si>
  <si>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</si>
  <si>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</si>
  <si>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</si>
  <si>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</si>
  <si>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</si>
  <si>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</si>
  <si>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</si>
  <si>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</si>
  <si>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</si>
  <si>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</si>
  <si>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</si>
  <si>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</si>
  <si>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</si>
  <si>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</si>
  <si>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</si>
  <si>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</si>
  <si>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</si>
  <si>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</si>
  <si>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</si>
  <si>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</si>
  <si>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</si>
  <si>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</si>
  <si>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</si>
  <si>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</si>
  <si>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</si>
  <si>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</si>
  <si>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</si>
  <si>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</si>
  <si>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</si>
  <si>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</si>
  <si>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</si>
  <si>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</si>
  <si>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</si>
  <si>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</si>
  <si>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</si>
  <si>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</si>
  <si>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</si>
  <si>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</si>
  <si>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</si>
  <si>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</si>
  <si>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</si>
  <si>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</si>
  <si>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</si>
  <si>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</si>
  <si>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</si>
  <si>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</si>
  <si>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</si>
  <si>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</si>
  <si>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</si>
  <si>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</si>
  <si>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</si>
  <si>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</si>
  <si>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</si>
  <si>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</si>
  <si>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</si>
  <si>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</si>
  <si>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</si>
  <si>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</si>
  <si>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</si>
  <si>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</si>
  <si>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</si>
  <si>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</si>
  <si>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</si>
  <si>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</si>
  <si>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</si>
  <si>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</si>
  <si>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</si>
  <si>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</si>
  <si>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</si>
  <si>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</si>
  <si>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</si>
  <si>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</si>
  <si>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</si>
  <si>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</si>
  <si>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</si>
  <si>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</si>
  <si>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</si>
  <si>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</si>
  <si>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</si>
  <si>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</si>
  <si>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</si>
  <si>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</si>
  <si>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</si>
  <si>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</si>
  <si>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</si>
  <si>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</si>
  <si>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</si>
  <si>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</si>
  <si>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</si>
  <si>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</si>
  <si>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</si>
  <si>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</si>
  <si>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</si>
  <si>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</si>
  <si>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</si>
  <si>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</si>
  <si>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</si>
  <si>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</si>
  <si>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</si>
  <si>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</si>
  <si>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</si>
  <si>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</si>
  <si>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</si>
  <si>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</si>
  <si>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</si>
  <si>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</si>
  <si>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</si>
  <si>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</si>
  <si>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</si>
  <si>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</si>
  <si>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</si>
  <si>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</si>
  <si>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</si>
  <si>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</si>
  <si>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</si>
  <si>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</si>
  <si>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</si>
  <si>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</si>
  <si>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</si>
  <si>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</si>
  <si>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</si>
  <si>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</si>
  <si>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</si>
  <si>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</si>
  <si>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</si>
  <si>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</si>
  <si>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</si>
  <si>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</si>
  <si>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</si>
  <si>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</si>
  <si>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</si>
  <si>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</si>
  <si>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</si>
  <si>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</si>
  <si>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</si>
  <si>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</si>
  <si>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</si>
  <si>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</si>
  <si>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</si>
  <si>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</si>
  <si>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</si>
  <si>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</si>
  <si>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</si>
  <si>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</si>
  <si>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</si>
  <si>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</si>
  <si>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</si>
  <si>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</si>
  <si>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</si>
  <si>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</si>
  <si>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</si>
  <si>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</si>
  <si>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</si>
  <si>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</si>
  <si>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</si>
  <si>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</si>
  <si>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</si>
  <si>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</si>
  <si>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</si>
  <si>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</si>
  <si>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</si>
  <si>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</si>
  <si>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</si>
  <si>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</si>
  <si>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</si>
  <si>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</si>
  <si>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</si>
  <si>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</si>
  <si>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</si>
  <si>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</si>
  <si>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</si>
  <si>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</si>
  <si>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</si>
  <si>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</si>
  <si>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</si>
  <si>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</si>
  <si>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</si>
  <si>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</si>
  <si>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</si>
  <si>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</si>
  <si>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</si>
  <si>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</si>
  <si>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</si>
  <si>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</si>
  <si>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</si>
  <si>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</si>
  <si>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</si>
  <si>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</si>
  <si>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</si>
  <si>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</si>
  <si>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</si>
  <si>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</si>
  <si>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</si>
  <si>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</si>
  <si>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</si>
  <si>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</si>
  <si>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</si>
  <si>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</si>
  <si>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</si>
  <si>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</si>
  <si>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</si>
  <si>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</si>
  <si>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</si>
  <si>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</si>
  <si>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</si>
  <si>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</si>
  <si>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</si>
  <si>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</si>
  <si>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</si>
  <si>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</si>
  <si>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</si>
  <si>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</si>
  <si>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</si>
  <si>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</si>
  <si>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</si>
  <si>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</si>
  <si>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</si>
  <si>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</si>
  <si>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</si>
  <si>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</si>
  <si>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</si>
  <si>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</si>
  <si>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</si>
  <si>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</si>
  <si>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</si>
  <si>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</si>
  <si>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</si>
  <si>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</si>
  <si>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</si>
  <si>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</si>
  <si>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</si>
  <si>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</si>
  <si>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</si>
  <si>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</si>
  <si>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</si>
  <si>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</si>
  <si>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</si>
  <si>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</si>
  <si>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</si>
  <si>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</si>
  <si>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</si>
  <si>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</si>
  <si>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</si>
  <si>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</si>
  <si>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</si>
  <si>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</si>
  <si>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</si>
  <si>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</si>
  <si>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</si>
  <si>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</si>
  <si>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</si>
  <si>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</si>
  <si>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</si>
  <si>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</si>
  <si>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</si>
  <si>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</si>
  <si>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</si>
  <si>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</si>
  <si>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</si>
  <si>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</si>
  <si>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</si>
  <si>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</si>
  <si>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</si>
  <si>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</si>
  <si>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</si>
  <si>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</si>
  <si>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</si>
  <si>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</si>
  <si>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</si>
  <si>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</si>
  <si>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</si>
  <si>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</si>
  <si>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</si>
  <si>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</si>
  <si>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</si>
  <si>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</si>
  <si>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</si>
  <si>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</si>
  <si>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</si>
  <si>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</si>
  <si>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</si>
  <si>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</si>
  <si>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</si>
  <si>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</si>
  <si>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</si>
  <si>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</si>
  <si>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</si>
  <si>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</si>
  <si>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</si>
  <si>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</si>
  <si>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</si>
  <si>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</si>
  <si>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</si>
  <si>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</si>
  <si>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</si>
  <si>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</si>
  <si>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</si>
  <si>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</si>
  <si>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</si>
  <si>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</si>
  <si>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</si>
  <si>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</si>
  <si>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</si>
  <si>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</si>
  <si>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</si>
  <si>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</si>
  <si>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</si>
  <si>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</si>
  <si>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</si>
  <si>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</si>
  <si>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</si>
  <si>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</si>
  <si>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</si>
  <si>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</si>
  <si>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</si>
  <si>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</si>
  <si>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</si>
  <si>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</si>
  <si>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</si>
  <si>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</si>
  <si>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</si>
  <si>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</si>
  <si>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</si>
  <si>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</si>
  <si>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</si>
  <si>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</si>
  <si>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</si>
  <si>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</si>
  <si>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</si>
  <si>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</si>
  <si>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</si>
  <si>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</si>
  <si>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</si>
  <si>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</si>
  <si>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</si>
  <si>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</si>
  <si>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</si>
  <si>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</si>
  <si>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</si>
  <si>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</si>
  <si>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</si>
  <si>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</si>
  <si>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</si>
  <si>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</si>
  <si>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</si>
  <si>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</si>
  <si>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</si>
  <si>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</si>
  <si>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</si>
  <si>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</si>
  <si>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</si>
  <si>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</si>
  <si>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</si>
  <si>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</si>
  <si>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</si>
  <si>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</si>
  <si>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</si>
  <si>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</si>
  <si>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</si>
  <si>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</si>
  <si>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</si>
  <si>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</si>
  <si>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</si>
  <si>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</si>
  <si>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</si>
  <si>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</si>
  <si>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</si>
  <si>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</si>
  <si>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</si>
  <si>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</si>
  <si>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</si>
  <si>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</si>
  <si>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</si>
  <si>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</si>
  <si>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</si>
  <si>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</si>
  <si>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</si>
  <si>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</si>
  <si>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</si>
  <si>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</si>
  <si>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</si>
  <si>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</si>
  <si>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</si>
  <si>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</si>
  <si>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</si>
  <si>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</si>
  <si>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</si>
  <si>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</si>
  <si>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</si>
  <si>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</si>
  <si>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</si>
  <si>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</si>
  <si>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</si>
  <si>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</si>
  <si>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</si>
  <si>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</si>
  <si>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</si>
  <si>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</si>
  <si>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</si>
  <si>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</si>
  <si>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</si>
  <si>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</si>
  <si>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</si>
  <si>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</si>
  <si>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</si>
  <si>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</si>
  <si>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</si>
  <si>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</si>
  <si>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</si>
  <si>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</si>
  <si>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</si>
  <si>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</si>
  <si>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</si>
  <si>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</si>
  <si>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</si>
  <si>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</si>
  <si>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</si>
  <si>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</si>
  <si>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</si>
  <si>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</si>
  <si>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</si>
  <si>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</si>
  <si>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</si>
  <si>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</si>
  <si>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</si>
  <si>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</si>
  <si>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</si>
  <si>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</si>
  <si>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</si>
  <si>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</si>
  <si>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</si>
  <si>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</si>
  <si>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</si>
  <si>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</si>
  <si>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</si>
  <si>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</si>
  <si>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</si>
  <si>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</si>
  <si>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</si>
  <si>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</si>
  <si>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</si>
  <si>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</si>
  <si>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</si>
  <si>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</si>
  <si>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</si>
  <si>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</si>
  <si>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</si>
  <si>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</si>
  <si>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</si>
  <si>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</si>
  <si>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</si>
  <si>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</si>
  <si>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</si>
  <si>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</si>
  <si>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</si>
  <si>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</si>
  <si>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</si>
  <si>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</si>
  <si>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</si>
  <si>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</si>
  <si>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</si>
  <si>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</si>
  <si>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</si>
  <si>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</si>
  <si>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</si>
  <si>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</si>
  <si>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</si>
  <si>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</si>
  <si>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</si>
  <si>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</si>
  <si>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</si>
  <si>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</si>
  <si>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</si>
  <si>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</si>
  <si>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</si>
  <si>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</si>
  <si>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</si>
  <si>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</si>
  <si>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</si>
  <si>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</si>
  <si>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</si>
  <si>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</si>
  <si>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</si>
  <si>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</si>
  <si>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</si>
  <si>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</si>
  <si>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</si>
  <si>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</si>
  <si>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</si>
  <si>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</si>
  <si>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</si>
  <si>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</si>
  <si>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</si>
  <si>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</si>
  <si>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</si>
  <si>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</si>
  <si>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</si>
  <si>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</si>
  <si>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</si>
  <si>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</si>
  <si>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</si>
  <si>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</si>
  <si>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</si>
  <si>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</si>
  <si>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</si>
  <si>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</si>
  <si>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</si>
  <si>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</si>
  <si>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</si>
  <si>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</si>
  <si>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</si>
  <si>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</si>
  <si>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</si>
  <si>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</si>
  <si>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</si>
  <si>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</si>
  <si>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</si>
  <si>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</si>
  <si>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</si>
  <si>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</si>
  <si>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</si>
  <si>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</si>
  <si>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</si>
  <si>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</si>
  <si>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</si>
  <si>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</si>
  <si>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</si>
  <si>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</si>
  <si>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</si>
  <si>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</si>
  <si>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</si>
  <si>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</si>
  <si>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</si>
  <si>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</si>
  <si>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</si>
  <si>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</si>
  <si>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</si>
  <si>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</si>
  <si>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</si>
  <si>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</si>
  <si>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</si>
  <si>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</si>
  <si>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</si>
  <si>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</si>
  <si>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</si>
  <si>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</si>
  <si>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</si>
  <si>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</si>
  <si>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</si>
  <si>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</si>
  <si>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</si>
  <si>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</si>
  <si>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</si>
  <si>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</si>
  <si>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</si>
  <si>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</si>
  <si>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</si>
  <si>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</si>
  <si>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</si>
  <si>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</si>
  <si>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</si>
  <si>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</si>
  <si>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</si>
  <si>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</si>
  <si>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</si>
  <si>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</si>
  <si>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</si>
  <si>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</si>
  <si>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</si>
  <si>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</si>
  <si>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</si>
  <si>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</si>
  <si>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</si>
  <si>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</si>
  <si>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</si>
  <si>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</si>
  <si>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</si>
  <si>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</si>
  <si>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</si>
  <si>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</si>
  <si>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</si>
  <si>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</si>
  <si>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</si>
  <si>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</si>
  <si>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</si>
  <si>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</si>
  <si>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</si>
  <si>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</si>
  <si>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</si>
  <si>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</si>
  <si>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</si>
  <si>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</si>
  <si>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</si>
  <si>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</si>
  <si>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</si>
  <si>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</si>
  <si>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</si>
  <si>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</si>
  <si>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</si>
  <si>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</si>
  <si>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</si>
  <si>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</si>
  <si>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</si>
  <si>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</si>
  <si>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</si>
  <si>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</si>
  <si>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</si>
  <si>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</si>
  <si>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</si>
  <si>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</si>
  <si>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</si>
  <si>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</si>
  <si>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</si>
  <si>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</si>
  <si>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</si>
  <si>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</si>
  <si>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</si>
  <si>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</si>
  <si>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</si>
  <si>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</si>
  <si>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</si>
  <si>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</si>
  <si>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</si>
  <si>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</si>
  <si>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</si>
  <si>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</si>
  <si>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</si>
  <si>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</si>
  <si>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</si>
  <si>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</si>
  <si>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</si>
  <si>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</si>
  <si>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</si>
  <si>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</si>
  <si>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</si>
  <si>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</si>
  <si>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</si>
  <si>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</si>
  <si>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</si>
  <si>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</si>
  <si>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</si>
  <si>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</si>
  <si>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</si>
  <si>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</si>
  <si>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</si>
  <si>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</si>
  <si>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</si>
  <si>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</si>
  <si>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</si>
  <si>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</si>
  <si>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</si>
  <si>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</si>
  <si>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</si>
  <si>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</si>
  <si>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</si>
  <si>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</si>
  <si>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</si>
  <si>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</si>
  <si>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</si>
  <si>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</si>
  <si>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</si>
  <si>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</si>
  <si>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</si>
  <si>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</si>
  <si>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</si>
  <si>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</si>
  <si>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</si>
  <si>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</si>
  <si>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</si>
  <si>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</si>
  <si>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</si>
  <si>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</si>
  <si>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</si>
  <si>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</si>
  <si>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</si>
  <si>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</si>
  <si>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</si>
  <si>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</si>
  <si>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</si>
  <si>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</si>
  <si>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</si>
  <si>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</si>
  <si>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</si>
  <si>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</si>
  <si>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</si>
  <si>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</si>
  <si>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</si>
  <si>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</si>
  <si>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</si>
  <si>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</si>
  <si>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</si>
  <si>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</si>
  <si>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</si>
  <si>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</si>
  <si>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</si>
  <si>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</si>
  <si>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</si>
  <si>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</si>
  <si>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</si>
  <si>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</si>
  <si>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</si>
  <si>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</si>
  <si>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</si>
  <si>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</si>
  <si>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</si>
  <si>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</si>
  <si>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</si>
  <si>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</si>
  <si>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</si>
  <si>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</si>
  <si>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</si>
  <si>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</si>
  <si>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</si>
  <si>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</si>
  <si>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</si>
  <si>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</si>
  <si>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</si>
  <si>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</si>
  <si>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</si>
  <si>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</si>
  <si>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</si>
  <si>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</si>
  <si>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</si>
  <si>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</si>
  <si>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</si>
  <si>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</si>
  <si>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</si>
  <si>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</si>
  <si>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</si>
  <si>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</si>
  <si>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</si>
  <si>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</si>
  <si>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</si>
  <si>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</si>
  <si>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</si>
  <si>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</si>
  <si>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</si>
  <si>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</si>
  <si>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</si>
  <si>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</si>
  <si>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</si>
  <si>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</si>
  <si>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</si>
  <si>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</si>
  <si>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</si>
  <si>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</si>
  <si>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</si>
  <si>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</si>
  <si>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</si>
  <si>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</si>
  <si>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</si>
  <si>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</si>
  <si>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</si>
  <si>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</si>
  <si>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</si>
  <si>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</si>
  <si>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</si>
  <si>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</si>
  <si>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</si>
  <si>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</si>
  <si>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</si>
  <si>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</si>
  <si>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</si>
  <si>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</si>
  <si>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</si>
  <si>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</si>
  <si>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</si>
  <si>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</si>
  <si>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</si>
  <si>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</si>
  <si>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</si>
  <si>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</si>
  <si>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</si>
  <si>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</si>
  <si>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</si>
  <si>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</si>
  <si>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</si>
  <si>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</si>
  <si>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</si>
  <si>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</si>
  <si>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</si>
  <si>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</si>
  <si>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</si>
  <si>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</si>
  <si>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</si>
  <si>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</si>
  <si>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</si>
  <si>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</si>
  <si>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</si>
  <si>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</si>
  <si>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</si>
  <si>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</si>
  <si>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</si>
  <si>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</si>
  <si>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</si>
  <si>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</si>
  <si>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</si>
  <si>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</si>
  <si>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</si>
  <si>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</si>
  <si>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</si>
  <si>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</si>
  <si>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</si>
  <si>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</si>
  <si>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</si>
  <si>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</si>
  <si>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</si>
  <si>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</si>
  <si>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</si>
  <si>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</si>
  <si>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</si>
  <si>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</si>
  <si>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</si>
  <si>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</si>
  <si>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</si>
  <si>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</si>
  <si>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</si>
  <si>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</si>
  <si>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</si>
  <si>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</si>
  <si>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</si>
  <si>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</si>
  <si>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</si>
  <si>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</si>
  <si>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</si>
  <si>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</si>
  <si>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</si>
  <si>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</si>
  <si>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</si>
  <si>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</si>
  <si>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</si>
  <si>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</si>
  <si>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</si>
  <si>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</si>
  <si>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</si>
  <si>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</si>
  <si>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</si>
  <si>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</si>
  <si>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</si>
  <si>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</si>
  <si>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</si>
  <si>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</si>
  <si>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</si>
  <si>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</si>
  <si>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</si>
  <si>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</si>
  <si>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</si>
  <si>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</si>
  <si>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</si>
  <si>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</si>
  <si>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</si>
  <si>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</si>
  <si>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</si>
  <si>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</si>
  <si>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</si>
  <si>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</si>
  <si>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</si>
  <si>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</si>
  <si>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</si>
  <si>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</si>
  <si>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</si>
  <si>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</si>
  <si>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</si>
  <si>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</si>
  <si>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</si>
  <si>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</si>
  <si>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</si>
  <si>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</si>
  <si>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</si>
  <si>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</si>
  <si>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</si>
  <si>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</si>
  <si>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</si>
  <si>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</si>
  <si>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</si>
  <si>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</si>
  <si>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</si>
  <si>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</si>
  <si>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</si>
  <si>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</si>
  <si>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</si>
  <si>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</si>
  <si>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</si>
  <si>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</si>
  <si>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</si>
  <si>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</si>
  <si>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</si>
  <si>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</si>
  <si>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</si>
  <si>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</si>
  <si>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</si>
  <si>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</si>
  <si>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</si>
  <si>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</si>
  <si>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</si>
  <si>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</si>
  <si>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</si>
  <si>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</si>
  <si>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</si>
  <si>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</si>
  <si>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</si>
  <si>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</si>
  <si>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</si>
  <si>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</si>
  <si>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</si>
  <si>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</si>
  <si>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</si>
  <si>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</si>
  <si>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</si>
  <si>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</si>
  <si>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</si>
  <si>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</si>
  <si>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</si>
  <si>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</si>
  <si>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</si>
  <si>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</si>
  <si>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</si>
  <si>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</si>
  <si>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</si>
  <si>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</si>
  <si>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</si>
  <si>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</si>
  <si>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</si>
  <si>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</si>
  <si>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</si>
  <si>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</si>
  <si>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</si>
  <si>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</si>
  <si>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</si>
  <si>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</si>
  <si>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</si>
  <si>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</si>
  <si>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</si>
  <si>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</si>
  <si>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</si>
  <si>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</si>
  <si>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</si>
  <si>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</si>
  <si>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</si>
  <si>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</si>
  <si>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</si>
  <si>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</si>
  <si>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</si>
  <si>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</si>
  <si>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</si>
  <si>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</si>
  <si>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</si>
  <si>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</si>
  <si>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</si>
  <si>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</si>
  <si>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</si>
  <si>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</si>
  <si>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</si>
  <si>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</si>
  <si>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</si>
  <si>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</si>
  <si>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</si>
  <si>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</si>
  <si>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</si>
  <si>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</si>
  <si>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</si>
  <si>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</si>
  <si>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</si>
  <si>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</si>
  <si>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</si>
  <si>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</si>
  <si>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</si>
  <si>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</si>
  <si>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</si>
  <si>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</si>
  <si>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</si>
  <si>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</si>
  <si>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</si>
  <si>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</si>
  <si>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</si>
  <si>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</si>
  <si>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</si>
  <si>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</si>
  <si>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</si>
  <si>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</si>
  <si>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</si>
  <si>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</si>
  <si>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</si>
  <si>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</si>
  <si>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</si>
  <si>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</si>
  <si>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</si>
  <si>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</si>
  <si>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</si>
  <si>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</si>
  <si>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</si>
  <si>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</si>
  <si>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</si>
  <si>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</si>
  <si>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</si>
  <si>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</si>
  <si>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</si>
  <si>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</si>
  <si>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</si>
  <si>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</si>
  <si>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</si>
  <si>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</si>
  <si>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</si>
  <si>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</si>
  <si>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</si>
  <si>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</si>
  <si>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</si>
  <si>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</si>
  <si>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</si>
  <si>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</si>
  <si>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</si>
  <si>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</si>
  <si>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</si>
  <si>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</si>
  <si>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</si>
  <si>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</si>
  <si>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</si>
  <si>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</si>
  <si>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</si>
  <si>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</si>
  <si>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</si>
  <si>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</si>
  <si>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</si>
  <si>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</si>
  <si>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</si>
  <si>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</si>
  <si>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</si>
  <si>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</si>
  <si>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</si>
  <si>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</si>
  <si>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</si>
  <si>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</si>
  <si>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</si>
  <si>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</si>
  <si>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</si>
  <si>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</si>
  <si>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</si>
  <si>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</si>
  <si>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</si>
  <si>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</si>
  <si>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</si>
  <si>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</si>
  <si>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</si>
  <si>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</si>
  <si>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</si>
  <si>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</si>
  <si>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</si>
  <si>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</si>
  <si>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</si>
  <si>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</si>
  <si>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</si>
  <si>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</si>
  <si>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</si>
  <si>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</si>
  <si>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</si>
  <si>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</si>
  <si>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</si>
  <si>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</si>
  <si>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</si>
  <si>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</si>
  <si>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</si>
  <si>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</si>
  <si>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</si>
  <si>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</si>
  <si>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</si>
  <si>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</si>
  <si>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</si>
  <si>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</si>
  <si>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</si>
  <si>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</si>
  <si>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</si>
  <si>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</si>
  <si>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</si>
  <si>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</si>
  <si>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</si>
  <si>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</si>
  <si>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</si>
  <si>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</si>
  <si>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</si>
  <si>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</si>
  <si>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</si>
  <si>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</si>
  <si>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</si>
  <si>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</si>
  <si>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</si>
  <si>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</si>
  <si>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</si>
  <si>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</si>
  <si>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</si>
  <si>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</si>
  <si>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</si>
  <si>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</si>
  <si>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</si>
  <si>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</si>
  <si>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</si>
  <si>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</si>
  <si>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</si>
  <si>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</si>
  <si>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</si>
  <si>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</si>
  <si>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</si>
  <si>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</si>
  <si>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</si>
  <si>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</si>
  <si>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</si>
  <si>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</si>
  <si>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</si>
  <si>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</si>
  <si>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</si>
  <si>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</si>
  <si>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</si>
  <si>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</si>
  <si>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</si>
  <si>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</si>
  <si>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</si>
  <si>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</si>
  <si>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</si>
  <si>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</si>
  <si>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</si>
  <si>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</si>
  <si>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</si>
  <si>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</si>
  <si>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</si>
  <si>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</si>
  <si>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</si>
  <si>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</si>
  <si>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</si>
  <si>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</si>
  <si>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</si>
  <si>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</si>
  <si>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</si>
  <si>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</si>
  <si>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</si>
  <si>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</si>
  <si>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</si>
  <si>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</si>
  <si>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</si>
  <si>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</si>
  <si>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</si>
  <si>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</si>
  <si>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</si>
  <si>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</si>
  <si>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</si>
  <si>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</si>
  <si>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</si>
  <si>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</si>
  <si>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</si>
  <si>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</si>
  <si>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</si>
  <si>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</si>
  <si>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</si>
  <si>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</si>
  <si>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</si>
  <si>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</si>
  <si>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</si>
  <si>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</si>
  <si>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</si>
  <si>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</si>
  <si>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</si>
  <si>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</si>
  <si>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</si>
  <si>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</si>
  <si>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</si>
  <si>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</si>
  <si>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</si>
  <si>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</si>
  <si>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</si>
  <si>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</si>
  <si>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</si>
  <si>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</si>
  <si>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</si>
  <si>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</si>
  <si>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</si>
  <si>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</si>
  <si>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</si>
  <si>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</si>
  <si>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</si>
  <si>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</si>
  <si>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</si>
  <si>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</si>
  <si>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</si>
  <si>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</si>
  <si>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</si>
  <si>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</si>
  <si>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</si>
  <si>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</si>
  <si>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</si>
  <si>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</si>
  <si>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</si>
  <si>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</si>
  <si>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</si>
  <si>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</si>
  <si>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</si>
  <si>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</si>
  <si>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</si>
  <si>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</si>
  <si>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</si>
  <si>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</si>
  <si>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</si>
  <si>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</si>
  <si>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</si>
  <si>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</si>
  <si>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</si>
  <si>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</si>
  <si>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</si>
  <si>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</si>
  <si>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</si>
  <si>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</si>
  <si>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</si>
  <si>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</si>
  <si>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</si>
  <si>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</si>
  <si>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</si>
  <si>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</si>
  <si>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</si>
  <si>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</si>
  <si>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</si>
  <si>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</si>
  <si>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</si>
  <si>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</si>
  <si>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</si>
  <si>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</si>
  <si>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</si>
  <si>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</si>
  <si>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</si>
  <si>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</si>
  <si>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</si>
  <si>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</si>
  <si>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</si>
  <si>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</si>
  <si>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</si>
  <si>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</si>
  <si>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</si>
  <si>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</si>
  <si>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</si>
  <si>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</si>
  <si>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</si>
  <si>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</si>
  <si>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</si>
  <si>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</si>
  <si>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</si>
  <si>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</si>
  <si>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</si>
  <si>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</si>
  <si>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</si>
  <si>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</si>
  <si>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</si>
  <si>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</si>
  <si>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</si>
  <si>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</si>
  <si>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</si>
  <si>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</si>
  <si>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</si>
  <si>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</si>
  <si>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</si>
  <si>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</si>
  <si>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</si>
  <si>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</si>
  <si>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</si>
  <si>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</si>
  <si>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</si>
  <si>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</si>
  <si>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</si>
  <si>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</si>
  <si>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</si>
  <si>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</si>
  <si>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</si>
  <si>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</si>
  <si>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</si>
  <si>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</si>
  <si>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</si>
  <si>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</si>
  <si>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</si>
  <si>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</si>
  <si>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</si>
  <si>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</si>
  <si>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</si>
  <si>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</si>
  <si>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</si>
  <si>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</si>
  <si>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</si>
  <si>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</si>
  <si>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</si>
  <si>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</si>
  <si>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</si>
  <si>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</si>
  <si>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</si>
  <si>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</si>
  <si>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</si>
  <si>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</si>
  <si>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</si>
  <si>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</si>
  <si>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</si>
  <si>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</si>
  <si>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</si>
  <si>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</si>
  <si>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</si>
  <si>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</si>
  <si>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</si>
  <si>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</si>
  <si>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</si>
  <si>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</si>
  <si>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</si>
  <si>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</si>
  <si>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</si>
  <si>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</si>
  <si>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</si>
  <si>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</si>
  <si>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</si>
  <si>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</si>
  <si>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</si>
  <si>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</si>
  <si>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</si>
  <si>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</si>
  <si>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</si>
  <si>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</si>
  <si>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</si>
  <si>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</si>
  <si>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</si>
  <si>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</si>
  <si>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</si>
  <si>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</si>
  <si>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</si>
  <si>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</si>
  <si>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</si>
  <si>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</si>
  <si>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</si>
  <si>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</si>
  <si>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</si>
  <si>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</si>
  <si>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</si>
  <si>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</si>
  <si>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</si>
  <si>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</si>
  <si>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</si>
  <si>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</si>
  <si>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</si>
  <si>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</si>
  <si>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</si>
  <si>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</si>
  <si>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</si>
  <si>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</si>
  <si>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</si>
  <si>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</si>
  <si>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</si>
  <si>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</si>
  <si>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</si>
  <si>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</si>
  <si>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</si>
  <si>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</si>
  <si>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</si>
  <si>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</si>
  <si>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</si>
  <si>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</si>
  <si>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</si>
  <si>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</si>
  <si>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</si>
  <si>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</si>
  <si>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</si>
  <si>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</si>
  <si>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</si>
  <si>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</si>
  <si>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</si>
  <si>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</si>
  <si>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</si>
  <si>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</si>
  <si>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</si>
  <si>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</si>
  <si>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</si>
  <si>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</si>
  <si>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</si>
  <si>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</si>
  <si>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</si>
  <si>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</si>
  <si>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</si>
  <si>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</si>
  <si>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</si>
  <si>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</si>
  <si>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</si>
  <si>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</si>
  <si>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</si>
  <si>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</si>
  <si>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</si>
  <si>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</si>
  <si>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</si>
  <si>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</si>
  <si>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</si>
  <si>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</si>
  <si>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</si>
  <si>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</si>
  <si>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</si>
  <si>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</si>
  <si>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</si>
  <si>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</si>
  <si>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</si>
  <si>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</si>
  <si>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</si>
  <si>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</si>
  <si>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</si>
  <si>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</si>
  <si>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</si>
  <si>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</si>
  <si>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</si>
  <si>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</si>
  <si>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</si>
  <si>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</si>
  <si>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</si>
  <si>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93</t>
  </si>
  <si>
    <t>343</t>
  </si>
  <si>
    <t>277</t>
  </si>
  <si>
    <t>431</t>
  </si>
  <si>
    <t>270</t>
  </si>
  <si>
    <t>67</t>
  </si>
  <si>
    <t>397</t>
  </si>
  <si>
    <t>291</t>
  </si>
  <si>
    <t>229</t>
  </si>
  <si>
    <t>40</t>
  </si>
  <si>
    <t>35</t>
  </si>
  <si>
    <t>54180929</t>
  </si>
  <si>
    <t>5418833</t>
  </si>
  <si>
    <t>54180706</t>
  </si>
  <si>
    <t>541805029</t>
  </si>
  <si>
    <t>541804034</t>
  </si>
  <si>
    <t>541803290</t>
  </si>
  <si>
    <t>5418200233</t>
  </si>
  <si>
    <t>54182001291</t>
  </si>
  <si>
    <t xml:space="preserve">Prestar el servicio hogares infantiles HI-de conformidad con el manual operativo de la modalidad institucional y las directrices establecidas por el ICBF, en armonía con la política de estado para el desarrollo integral de la primera infancia de cero a siempre. </t>
  </si>
  <si>
    <t xml:space="preserve">Prestar el servicio de educación inicial en el marco de la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suempre¨ en el servicio hogares infantiles. </t>
  </si>
  <si>
    <t xml:space="preserve">Prestar el servicio de atención, educación inicial  y cuidado de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la educación integral de cero a siempre, así como regular las relaciones entre las partes derivadas de la entrega de aportes del ICBF a la entidad administradora de servicio para que este asuma con su personal y bajo su exclusiva responsabilidad dicha atención.  </t>
  </si>
  <si>
    <t xml:space="preserve">Atender a la primera infancia en el marco de la estrategia de cero a siempre de conformidad con las directrices, lineamientos y parámetros establecidos por el ICBF, así como tambien regular las relaciones, entre las partes derivadas de la entrega de  aportes del ICBF a la entidad administradora del servicio  para que este asuma con su personal y bajo su exclusiva responsabilidad dicha atención. </t>
  </si>
  <si>
    <t xml:space="preserve">Atender a la primera infancia en la estrategia de cero a siempre de conformidad con las directrices, lineamientos y parámetros establecidos por el ICBF, así como regular las relaciones, entre las partes derivadas de la entrega de los aportes del ICBF al contratista para que este asuma con su personal y bajo su exclusiva responsabilidad dicha atención. </t>
  </si>
  <si>
    <t>Brindar atención integral a los niños y niñas entre los seis meses y hasta menos de cinco años de edad con vulnerabilidad económica y social, prioritariamente que por razones de trabajo de sus padres o adultos responsables de su cuidado permanecen solos temporalmente y a los hijos de familia en situación de desplazamiento.</t>
  </si>
  <si>
    <t xml:space="preserve">Propender y fortalecer la integración y el desarrollo armónico de la familia, proteger al menor de edad y garantizarle sus derechos </t>
  </si>
  <si>
    <t xml:space="preserve">Brindar atención de niños y niñas de cinco años involucrando su contexto familiar y comunitario de conformidad con los lineamientos técnico administrativos del ICBF que forman parte integral del presente contrato y para lo cual el ICBF aportara al contratista los recursos de que trata la cláusula cuarta y el uso de bienes muebles que relaciona el acta de suministro suscrita por el almacenista del ICBF. </t>
  </si>
  <si>
    <t>2021--54-54001242020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</si>
  <si>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</si>
  <si>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 1242020NSA</t>
  </si>
  <si>
    <t xml:space="preserve">Prestar los servicios de educación inicial en el marco de la atención integral en hogares infantiles –HI- de conformidad con el manual operativo de la modalidad institucional, el Lineamiento Técnico para a la Atención de la Primera Infancia y las directrices establecidas por el ICBF en armonía con la política de estado para el Desarrollo Integral de la Primera Infancia  de Cero  a Siempre </t>
  </si>
  <si>
    <t>Paulina Mayorga</t>
  </si>
  <si>
    <t>KDX-86 VDA GIBRALTAR</t>
  </si>
  <si>
    <t>3133816085</t>
  </si>
  <si>
    <t xml:space="preserve">Corregimiento Gibraltar </t>
  </si>
  <si>
    <t xml:space="preserve">adrianatorres17@hotmail.com </t>
  </si>
  <si>
    <t>Arlin Carolina Peña García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</si>
</sst>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7" zoomScale="70" zoomScaleNormal="70" zoomScaleSheetLayoutView="40" zoomScalePageLayoutView="40" workbookViewId="0">
      <selection activeCell="C212" sqref="C21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1" t="s">
        <v>2703</v>
      </c>
      <c r="D15" s="35"/>
      <c r="E15" s="35"/>
      <c r="F15" s="5"/>
      <c r="G15" s="32" t="s">
        <v>1168</v>
      </c>
      <c r="H15" s="103" t="s">
        <v>822</v>
      </c>
      <c r="I15" s="32" t="s">
        <v>2624</v>
      </c>
      <c r="J15" s="108" t="s">
        <v>2626</v>
      </c>
      <c r="L15" s="219" t="s">
        <v>8</v>
      </c>
      <c r="M15" s="219"/>
      <c r="N15" s="123"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9">
        <v>800153890</v>
      </c>
      <c r="C20" s="5"/>
      <c r="D20" s="73"/>
      <c r="E20" s="5"/>
      <c r="F20" s="5"/>
      <c r="G20" s="5"/>
      <c r="H20" s="238"/>
      <c r="I20" s="144" t="s">
        <v>1157</v>
      </c>
      <c r="J20" s="145" t="s">
        <v>149</v>
      </c>
      <c r="K20" s="146">
        <v>152743000</v>
      </c>
      <c r="L20" s="147"/>
      <c r="M20" s="147">
        <v>44561</v>
      </c>
      <c r="N20" s="130">
        <f>+(M20-L20)/30</f>
        <v>1485.3666666666666</v>
      </c>
      <c r="O20" s="133"/>
      <c r="U20" s="129"/>
      <c r="V20" s="105">
        <f ca="1">NOW()</f>
        <v>44193.692960069442</v>
      </c>
      <c r="W20" s="105">
        <f ca="1">NOW()</f>
        <v>44193.692960069442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ASOCIACIÓN DE PADRES DE FAMILIA DEL HOGAR INFANTIL VECINAL MUNDO INFANTIL</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2664</v>
      </c>
      <c r="C48" s="111" t="s">
        <v>31</v>
      </c>
      <c r="D48" s="117" t="s">
        <v>2676</v>
      </c>
      <c r="E48" s="140">
        <v>43483</v>
      </c>
      <c r="F48" s="140">
        <v>43721</v>
      </c>
      <c r="G48" s="155">
        <f>IF(AND(E48&lt;&gt;"",F48&lt;&gt;""),((F48-E48)/30),"")</f>
        <v>7.9333333333333336</v>
      </c>
      <c r="H48" s="118" t="s">
        <v>2695</v>
      </c>
      <c r="I48" s="112" t="s">
        <v>1157</v>
      </c>
      <c r="J48" s="112" t="s">
        <v>149</v>
      </c>
      <c r="K48" s="119">
        <v>97831243</v>
      </c>
      <c r="L48" s="113" t="s">
        <v>1148</v>
      </c>
      <c r="M48" s="114"/>
      <c r="N48" s="113" t="s">
        <v>27</v>
      </c>
      <c r="O48" s="113" t="s">
        <v>26</v>
      </c>
      <c r="P48" s="78"/>
    </row>
    <row r="49" spans="1:16" s="6" customFormat="1" ht="24.75" customHeight="1" x14ac:dyDescent="0.3">
      <c r="A49" s="138">
        <v>2</v>
      </c>
      <c r="B49" s="118" t="s">
        <v>2664</v>
      </c>
      <c r="C49" s="111" t="s">
        <v>31</v>
      </c>
      <c r="D49" s="117" t="s">
        <v>2677</v>
      </c>
      <c r="E49" s="140">
        <v>43405</v>
      </c>
      <c r="F49" s="140">
        <v>43441</v>
      </c>
      <c r="G49" s="155">
        <f t="shared" ref="G49:G50" si="2">IF(AND(E49&lt;&gt;"",F49&lt;&gt;""),((F49-E49)/30),"")</f>
        <v>1.2</v>
      </c>
      <c r="H49" s="116" t="s">
        <v>2696</v>
      </c>
      <c r="I49" s="112" t="s">
        <v>1157</v>
      </c>
      <c r="J49" s="112" t="s">
        <v>149</v>
      </c>
      <c r="K49" s="119">
        <v>11143840</v>
      </c>
      <c r="L49" s="113" t="s">
        <v>1148</v>
      </c>
      <c r="M49" s="114"/>
      <c r="N49" s="113" t="s">
        <v>27</v>
      </c>
      <c r="O49" s="113" t="s">
        <v>26</v>
      </c>
      <c r="P49" s="78"/>
    </row>
    <row r="50" spans="1:16" s="6" customFormat="1" ht="24.75" customHeight="1" x14ac:dyDescent="0.3">
      <c r="A50" s="138">
        <v>3</v>
      </c>
      <c r="B50" s="118" t="s">
        <v>2664</v>
      </c>
      <c r="C50" s="111" t="s">
        <v>31</v>
      </c>
      <c r="D50" s="117" t="s">
        <v>2678</v>
      </c>
      <c r="E50" s="140">
        <v>43040</v>
      </c>
      <c r="F50" s="140">
        <v>43404</v>
      </c>
      <c r="G50" s="155">
        <f t="shared" si="2"/>
        <v>12.133333333333333</v>
      </c>
      <c r="H50" s="116" t="s">
        <v>2696</v>
      </c>
      <c r="I50" s="112" t="s">
        <v>1157</v>
      </c>
      <c r="J50" s="112" t="s">
        <v>149</v>
      </c>
      <c r="K50" s="119">
        <v>136673440</v>
      </c>
      <c r="L50" s="113" t="s">
        <v>1148</v>
      </c>
      <c r="M50" s="114"/>
      <c r="N50" s="113" t="s">
        <v>27</v>
      </c>
      <c r="O50" s="113" t="s">
        <v>26</v>
      </c>
      <c r="P50" s="78"/>
    </row>
    <row r="51" spans="1:16" s="6" customFormat="1" ht="24.75" customHeight="1" outlineLevel="1" x14ac:dyDescent="0.3">
      <c r="A51" s="138">
        <v>4</v>
      </c>
      <c r="B51" s="118" t="s">
        <v>2664</v>
      </c>
      <c r="C51" s="111" t="s">
        <v>31</v>
      </c>
      <c r="D51" s="117" t="s">
        <v>2679</v>
      </c>
      <c r="E51" s="140">
        <v>42657</v>
      </c>
      <c r="F51" s="140">
        <v>43039</v>
      </c>
      <c r="G51" s="155">
        <f t="shared" ref="G51:G107" si="3">IF(AND(E51&lt;&gt;"",F51&lt;&gt;""),((F51-E51)/30),"")</f>
        <v>12.733333333333333</v>
      </c>
      <c r="H51" s="118" t="s">
        <v>2697</v>
      </c>
      <c r="I51" s="112" t="s">
        <v>1157</v>
      </c>
      <c r="J51" s="112" t="s">
        <v>149</v>
      </c>
      <c r="K51" s="119">
        <v>132754332</v>
      </c>
      <c r="L51" s="113" t="s">
        <v>1148</v>
      </c>
      <c r="M51" s="114"/>
      <c r="N51" s="113" t="s">
        <v>27</v>
      </c>
      <c r="O51" s="113" t="s">
        <v>26</v>
      </c>
      <c r="P51" s="78"/>
    </row>
    <row r="52" spans="1:16" s="7" customFormat="1" ht="24.75" customHeight="1" outlineLevel="1" x14ac:dyDescent="0.3">
      <c r="A52" s="139">
        <v>5</v>
      </c>
      <c r="B52" s="118" t="s">
        <v>2664</v>
      </c>
      <c r="C52" s="111" t="s">
        <v>31</v>
      </c>
      <c r="D52" s="117" t="s">
        <v>2680</v>
      </c>
      <c r="E52" s="140">
        <v>42396</v>
      </c>
      <c r="F52" s="140">
        <v>42674</v>
      </c>
      <c r="G52" s="155">
        <f t="shared" si="3"/>
        <v>9.2666666666666675</v>
      </c>
      <c r="H52" s="116" t="s">
        <v>2697</v>
      </c>
      <c r="I52" s="112" t="s">
        <v>1157</v>
      </c>
      <c r="J52" s="112" t="s">
        <v>149</v>
      </c>
      <c r="K52" s="119">
        <v>109201936</v>
      </c>
      <c r="L52" s="113" t="s">
        <v>1148</v>
      </c>
      <c r="M52" s="114"/>
      <c r="N52" s="113" t="s">
        <v>27</v>
      </c>
      <c r="O52" s="113" t="s">
        <v>26</v>
      </c>
      <c r="P52" s="79"/>
    </row>
    <row r="53" spans="1:16" s="7" customFormat="1" ht="24.75" customHeight="1" outlineLevel="1" x14ac:dyDescent="0.3">
      <c r="A53" s="139">
        <v>6</v>
      </c>
      <c r="B53" s="118" t="s">
        <v>2664</v>
      </c>
      <c r="C53" s="111" t="s">
        <v>31</v>
      </c>
      <c r="D53" s="117" t="s">
        <v>2681</v>
      </c>
      <c r="E53" s="140">
        <v>42027</v>
      </c>
      <c r="F53" s="140">
        <v>42369</v>
      </c>
      <c r="G53" s="155">
        <f t="shared" si="3"/>
        <v>11.4</v>
      </c>
      <c r="H53" s="118" t="s">
        <v>2698</v>
      </c>
      <c r="I53" s="112" t="s">
        <v>1157</v>
      </c>
      <c r="J53" s="112" t="s">
        <v>149</v>
      </c>
      <c r="K53" s="119">
        <v>72580550</v>
      </c>
      <c r="L53" s="113" t="s">
        <v>1148</v>
      </c>
      <c r="M53" s="114"/>
      <c r="N53" s="113" t="s">
        <v>27</v>
      </c>
      <c r="O53" s="113" t="s">
        <v>26</v>
      </c>
      <c r="P53" s="79"/>
    </row>
    <row r="54" spans="1:16" s="7" customFormat="1" ht="24.75" customHeight="1" outlineLevel="1" x14ac:dyDescent="0.3">
      <c r="A54" s="139">
        <v>7</v>
      </c>
      <c r="B54" s="118" t="s">
        <v>2664</v>
      </c>
      <c r="C54" s="111" t="s">
        <v>31</v>
      </c>
      <c r="D54" s="117" t="s">
        <v>2682</v>
      </c>
      <c r="E54" s="140">
        <v>41280</v>
      </c>
      <c r="F54" s="140">
        <v>41851</v>
      </c>
      <c r="G54" s="155">
        <f t="shared" si="3"/>
        <v>19.033333333333335</v>
      </c>
      <c r="H54" s="118" t="s">
        <v>2699</v>
      </c>
      <c r="I54" s="112" t="s">
        <v>1157</v>
      </c>
      <c r="J54" s="112" t="s">
        <v>149</v>
      </c>
      <c r="K54" s="115">
        <v>105941466</v>
      </c>
      <c r="L54" s="113" t="s">
        <v>1148</v>
      </c>
      <c r="M54" s="114"/>
      <c r="N54" s="113" t="s">
        <v>27</v>
      </c>
      <c r="O54" s="113" t="s">
        <v>26</v>
      </c>
      <c r="P54" s="79"/>
    </row>
    <row r="55" spans="1:16" s="7" customFormat="1" ht="24.75" customHeight="1" outlineLevel="1" x14ac:dyDescent="0.3">
      <c r="A55" s="139">
        <v>8</v>
      </c>
      <c r="B55" s="118" t="s">
        <v>2664</v>
      </c>
      <c r="C55" s="111" t="s">
        <v>31</v>
      </c>
      <c r="D55" s="117" t="s">
        <v>2683</v>
      </c>
      <c r="E55" s="140">
        <v>41091</v>
      </c>
      <c r="F55" s="140">
        <v>41274</v>
      </c>
      <c r="G55" s="155">
        <f t="shared" si="3"/>
        <v>6.1</v>
      </c>
      <c r="H55" s="118" t="s">
        <v>2700</v>
      </c>
      <c r="I55" s="112" t="s">
        <v>1157</v>
      </c>
      <c r="J55" s="112" t="s">
        <v>149</v>
      </c>
      <c r="K55" s="115">
        <v>26710367</v>
      </c>
      <c r="L55" s="113" t="s">
        <v>1148</v>
      </c>
      <c r="M55" s="114"/>
      <c r="N55" s="113" t="s">
        <v>27</v>
      </c>
      <c r="O55" s="113" t="s">
        <v>26</v>
      </c>
      <c r="P55" s="79"/>
    </row>
    <row r="56" spans="1:16" s="7" customFormat="1" ht="24.75" customHeight="1" outlineLevel="1" x14ac:dyDescent="0.3">
      <c r="A56" s="139">
        <v>9</v>
      </c>
      <c r="B56" s="118" t="s">
        <v>2664</v>
      </c>
      <c r="C56" s="111" t="s">
        <v>31</v>
      </c>
      <c r="D56" s="117" t="s">
        <v>2684</v>
      </c>
      <c r="E56" s="140">
        <v>40921</v>
      </c>
      <c r="F56" s="140">
        <v>41090</v>
      </c>
      <c r="G56" s="155">
        <f t="shared" si="3"/>
        <v>5.6333333333333337</v>
      </c>
      <c r="H56" s="118" t="s">
        <v>2700</v>
      </c>
      <c r="I56" s="112" t="s">
        <v>1157</v>
      </c>
      <c r="J56" s="112" t="s">
        <v>149</v>
      </c>
      <c r="K56" s="115">
        <v>26902367</v>
      </c>
      <c r="L56" s="113" t="s">
        <v>1148</v>
      </c>
      <c r="M56" s="114"/>
      <c r="N56" s="113" t="s">
        <v>27</v>
      </c>
      <c r="O56" s="113" t="s">
        <v>26</v>
      </c>
      <c r="P56" s="79"/>
    </row>
    <row r="57" spans="1:16" s="7" customFormat="1" ht="24.75" customHeight="1" outlineLevel="1" x14ac:dyDescent="0.3">
      <c r="A57" s="139">
        <v>10</v>
      </c>
      <c r="B57" s="118" t="s">
        <v>2664</v>
      </c>
      <c r="C57" s="65" t="s">
        <v>31</v>
      </c>
      <c r="D57" s="117" t="s">
        <v>2685</v>
      </c>
      <c r="E57" s="140">
        <v>40560</v>
      </c>
      <c r="F57" s="140">
        <v>40908</v>
      </c>
      <c r="G57" s="155">
        <f t="shared" si="3"/>
        <v>11.6</v>
      </c>
      <c r="H57" s="118" t="s">
        <v>2700</v>
      </c>
      <c r="I57" s="63" t="s">
        <v>1157</v>
      </c>
      <c r="J57" s="63" t="s">
        <v>149</v>
      </c>
      <c r="K57" s="119">
        <v>51799879</v>
      </c>
      <c r="L57" s="65" t="s">
        <v>1148</v>
      </c>
      <c r="M57" s="67"/>
      <c r="N57" s="65" t="s">
        <v>27</v>
      </c>
      <c r="O57" s="65" t="s">
        <v>26</v>
      </c>
      <c r="P57" s="79"/>
    </row>
    <row r="58" spans="1:16" s="7" customFormat="1" ht="24.75" customHeight="1" outlineLevel="1" x14ac:dyDescent="0.3">
      <c r="A58" s="139">
        <v>11</v>
      </c>
      <c r="B58" s="118" t="s">
        <v>2664</v>
      </c>
      <c r="C58" s="65" t="s">
        <v>31</v>
      </c>
      <c r="D58" s="117" t="s">
        <v>2686</v>
      </c>
      <c r="E58" s="140">
        <v>40191</v>
      </c>
      <c r="F58" s="140">
        <v>40543</v>
      </c>
      <c r="G58" s="155">
        <f t="shared" si="3"/>
        <v>11.733333333333333</v>
      </c>
      <c r="H58" s="118" t="s">
        <v>2700</v>
      </c>
      <c r="I58" s="63" t="s">
        <v>1157</v>
      </c>
      <c r="J58" s="63" t="s">
        <v>149</v>
      </c>
      <c r="K58" s="119">
        <v>49348293</v>
      </c>
      <c r="L58" s="65" t="s">
        <v>1148</v>
      </c>
      <c r="M58" s="67"/>
      <c r="N58" s="65" t="s">
        <v>27</v>
      </c>
      <c r="O58" s="65" t="s">
        <v>26</v>
      </c>
      <c r="P58" s="79"/>
    </row>
    <row r="59" spans="1:16" s="7" customFormat="1" ht="24.75" customHeight="1" outlineLevel="1" x14ac:dyDescent="0.3">
      <c r="A59" s="139">
        <v>12</v>
      </c>
      <c r="B59" s="118" t="s">
        <v>2664</v>
      </c>
      <c r="C59" s="65" t="s">
        <v>31</v>
      </c>
      <c r="D59" s="117" t="s">
        <v>2687</v>
      </c>
      <c r="E59" s="140">
        <v>39814</v>
      </c>
      <c r="F59" s="140">
        <v>40178</v>
      </c>
      <c r="G59" s="155">
        <f t="shared" si="3"/>
        <v>12.133333333333333</v>
      </c>
      <c r="H59" s="118" t="s">
        <v>2700</v>
      </c>
      <c r="I59" s="63" t="s">
        <v>1157</v>
      </c>
      <c r="J59" s="63" t="s">
        <v>149</v>
      </c>
      <c r="K59" s="119">
        <v>47197181</v>
      </c>
      <c r="L59" s="65" t="s">
        <v>1148</v>
      </c>
      <c r="M59" s="67"/>
      <c r="N59" s="65" t="s">
        <v>27</v>
      </c>
      <c r="O59" s="65" t="s">
        <v>26</v>
      </c>
      <c r="P59" s="79"/>
    </row>
    <row r="60" spans="1:16" s="7" customFormat="1" ht="24.75" customHeight="1" outlineLevel="1" x14ac:dyDescent="0.3">
      <c r="A60" s="139">
        <v>13</v>
      </c>
      <c r="B60" s="118" t="s">
        <v>2664</v>
      </c>
      <c r="C60" s="65" t="s">
        <v>31</v>
      </c>
      <c r="D60" s="117" t="s">
        <v>2688</v>
      </c>
      <c r="E60" s="140">
        <v>39465</v>
      </c>
      <c r="F60" s="140">
        <v>39813</v>
      </c>
      <c r="G60" s="155">
        <f t="shared" si="3"/>
        <v>11.6</v>
      </c>
      <c r="H60" s="118" t="s">
        <v>2700</v>
      </c>
      <c r="I60" s="63" t="s">
        <v>1157</v>
      </c>
      <c r="J60" s="63" t="s">
        <v>149</v>
      </c>
      <c r="K60" s="119">
        <v>38222946</v>
      </c>
      <c r="L60" s="65" t="s">
        <v>1148</v>
      </c>
      <c r="M60" s="67"/>
      <c r="N60" s="65" t="s">
        <v>27</v>
      </c>
      <c r="O60" s="65" t="s">
        <v>26</v>
      </c>
      <c r="P60" s="79"/>
    </row>
    <row r="61" spans="1:16" s="7" customFormat="1" ht="24.75" customHeight="1" outlineLevel="1" x14ac:dyDescent="0.3">
      <c r="A61" s="139">
        <v>14</v>
      </c>
      <c r="B61" s="118" t="s">
        <v>2664</v>
      </c>
      <c r="C61" s="65" t="s">
        <v>31</v>
      </c>
      <c r="D61" s="117" t="s">
        <v>2689</v>
      </c>
      <c r="E61" s="140">
        <v>39102</v>
      </c>
      <c r="F61" s="140">
        <v>39233</v>
      </c>
      <c r="G61" s="155">
        <f t="shared" si="3"/>
        <v>4.3666666666666663</v>
      </c>
      <c r="H61" s="118" t="s">
        <v>2700</v>
      </c>
      <c r="I61" s="63" t="s">
        <v>1157</v>
      </c>
      <c r="J61" s="63" t="s">
        <v>149</v>
      </c>
      <c r="K61" s="119">
        <v>15387659</v>
      </c>
      <c r="L61" s="65" t="s">
        <v>1148</v>
      </c>
      <c r="M61" s="67"/>
      <c r="N61" s="65" t="s">
        <v>27</v>
      </c>
      <c r="O61" s="65" t="s">
        <v>26</v>
      </c>
      <c r="P61" s="79"/>
    </row>
    <row r="62" spans="1:16" s="7" customFormat="1" ht="24.75" customHeight="1" outlineLevel="1" x14ac:dyDescent="0.3">
      <c r="A62" s="139">
        <v>15</v>
      </c>
      <c r="B62" s="118" t="s">
        <v>2664</v>
      </c>
      <c r="C62" s="65" t="s">
        <v>31</v>
      </c>
      <c r="D62" s="117" t="s">
        <v>2690</v>
      </c>
      <c r="E62" s="140">
        <v>38364</v>
      </c>
      <c r="F62" s="140">
        <v>38717</v>
      </c>
      <c r="G62" s="155">
        <f t="shared" si="3"/>
        <v>11.766666666666667</v>
      </c>
      <c r="H62" s="118" t="s">
        <v>2700</v>
      </c>
      <c r="I62" s="63" t="s">
        <v>1157</v>
      </c>
      <c r="J62" s="63" t="s">
        <v>149</v>
      </c>
      <c r="K62" s="119">
        <v>34027116</v>
      </c>
      <c r="L62" s="65" t="s">
        <v>1148</v>
      </c>
      <c r="M62" s="67"/>
      <c r="N62" s="65" t="s">
        <v>27</v>
      </c>
      <c r="O62" s="65" t="s">
        <v>26</v>
      </c>
      <c r="P62" s="79"/>
    </row>
    <row r="63" spans="1:16" s="7" customFormat="1" ht="24.75" customHeight="1" outlineLevel="1" x14ac:dyDescent="0.3">
      <c r="A63" s="139">
        <v>16</v>
      </c>
      <c r="B63" s="118" t="s">
        <v>2664</v>
      </c>
      <c r="C63" s="65" t="s">
        <v>31</v>
      </c>
      <c r="D63" s="117" t="s">
        <v>2691</v>
      </c>
      <c r="E63" s="140">
        <v>38018</v>
      </c>
      <c r="F63" s="140">
        <v>38352</v>
      </c>
      <c r="G63" s="155">
        <f t="shared" si="3"/>
        <v>11.133333333333333</v>
      </c>
      <c r="H63" s="118" t="s">
        <v>2701</v>
      </c>
      <c r="I63" s="63" t="s">
        <v>1157</v>
      </c>
      <c r="J63" s="63" t="s">
        <v>149</v>
      </c>
      <c r="K63" s="119">
        <v>34301891</v>
      </c>
      <c r="L63" s="65" t="s">
        <v>1148</v>
      </c>
      <c r="M63" s="67"/>
      <c r="N63" s="65" t="s">
        <v>27</v>
      </c>
      <c r="O63" s="65" t="s">
        <v>26</v>
      </c>
      <c r="P63" s="79"/>
    </row>
    <row r="64" spans="1:16" s="7" customFormat="1" ht="24.75" customHeight="1" outlineLevel="1" x14ac:dyDescent="0.3">
      <c r="A64" s="139">
        <v>17</v>
      </c>
      <c r="B64" s="118" t="s">
        <v>2664</v>
      </c>
      <c r="C64" s="65" t="s">
        <v>31</v>
      </c>
      <c r="D64" s="117" t="s">
        <v>2692</v>
      </c>
      <c r="E64" s="140">
        <v>37712</v>
      </c>
      <c r="F64" s="140">
        <v>38016</v>
      </c>
      <c r="G64" s="155">
        <f t="shared" si="3"/>
        <v>10.133333333333333</v>
      </c>
      <c r="H64" s="118" t="s">
        <v>2701</v>
      </c>
      <c r="I64" s="63" t="s">
        <v>1157</v>
      </c>
      <c r="J64" s="63" t="s">
        <v>149</v>
      </c>
      <c r="K64" s="119">
        <v>21146249</v>
      </c>
      <c r="L64" s="65" t="s">
        <v>1148</v>
      </c>
      <c r="M64" s="67"/>
      <c r="N64" s="65" t="s">
        <v>27</v>
      </c>
      <c r="O64" s="65" t="s">
        <v>26</v>
      </c>
      <c r="P64" s="79"/>
    </row>
    <row r="65" spans="1:16" s="7" customFormat="1" ht="24.75" customHeight="1" outlineLevel="1" x14ac:dyDescent="0.3">
      <c r="A65" s="139">
        <v>18</v>
      </c>
      <c r="B65" s="118" t="s">
        <v>2664</v>
      </c>
      <c r="C65" s="65" t="s">
        <v>31</v>
      </c>
      <c r="D65" s="117" t="s">
        <v>2693</v>
      </c>
      <c r="E65" s="140">
        <v>37276</v>
      </c>
      <c r="F65" s="140">
        <v>37621</v>
      </c>
      <c r="G65" s="155">
        <f t="shared" si="3"/>
        <v>11.5</v>
      </c>
      <c r="H65" s="118" t="s">
        <v>2701</v>
      </c>
      <c r="I65" s="63" t="s">
        <v>1157</v>
      </c>
      <c r="J65" s="63" t="s">
        <v>149</v>
      </c>
      <c r="K65" s="119">
        <v>25064813</v>
      </c>
      <c r="L65" s="65" t="s">
        <v>1148</v>
      </c>
      <c r="M65" s="67"/>
      <c r="N65" s="65" t="s">
        <v>27</v>
      </c>
      <c r="O65" s="65" t="s">
        <v>26</v>
      </c>
      <c r="P65" s="79"/>
    </row>
    <row r="66" spans="1:16" s="7" customFormat="1" ht="24.75" customHeight="1" outlineLevel="1" x14ac:dyDescent="0.3">
      <c r="A66" s="139">
        <v>19</v>
      </c>
      <c r="B66" s="118" t="s">
        <v>2664</v>
      </c>
      <c r="C66" s="65" t="s">
        <v>31</v>
      </c>
      <c r="D66" s="117" t="s">
        <v>2694</v>
      </c>
      <c r="E66" s="140">
        <v>36911</v>
      </c>
      <c r="F66" s="140">
        <v>37256</v>
      </c>
      <c r="G66" s="155">
        <f t="shared" si="3"/>
        <v>11.5</v>
      </c>
      <c r="H66" s="118" t="s">
        <v>2702</v>
      </c>
      <c r="I66" s="63" t="s">
        <v>1157</v>
      </c>
      <c r="J66" s="63" t="s">
        <v>149</v>
      </c>
      <c r="K66" s="119">
        <v>21683000</v>
      </c>
      <c r="L66" s="65" t="s">
        <v>1148</v>
      </c>
      <c r="M66" s="67"/>
      <c r="N66" s="65" t="s">
        <v>27</v>
      </c>
      <c r="O66" s="65" t="s">
        <v>26</v>
      </c>
      <c r="P66" s="79"/>
    </row>
    <row r="67" spans="1:16" s="7" customFormat="1" ht="24.75" customHeight="1" outlineLevel="1" x14ac:dyDescent="0.3">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3">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3">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3">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3">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3">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3">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3">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3">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3">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3">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8"/>
      <c r="C91" s="120"/>
      <c r="D91" s="117"/>
      <c r="E91" s="140"/>
      <c r="F91" s="140"/>
      <c r="G91" s="155" t="str">
        <f t="shared" si="3"/>
        <v/>
      </c>
      <c r="H91" s="118"/>
      <c r="I91" s="117"/>
      <c r="J91" s="117"/>
      <c r="K91" s="119"/>
      <c r="L91" s="120"/>
      <c r="M91" s="114"/>
      <c r="N91" s="120"/>
      <c r="O91" s="120"/>
      <c r="P91" s="79"/>
    </row>
    <row r="92" spans="1:16" s="7" customFormat="1" ht="24.75" customHeight="1" outlineLevel="1" x14ac:dyDescent="0.3">
      <c r="A92" s="138">
        <v>45</v>
      </c>
      <c r="B92" s="118"/>
      <c r="C92" s="120"/>
      <c r="D92" s="117"/>
      <c r="E92" s="140"/>
      <c r="F92" s="140"/>
      <c r="G92" s="155" t="str">
        <f t="shared" si="3"/>
        <v/>
      </c>
      <c r="H92" s="118"/>
      <c r="I92" s="117"/>
      <c r="J92" s="117"/>
      <c r="K92" s="119"/>
      <c r="L92" s="120"/>
      <c r="M92" s="114"/>
      <c r="N92" s="120"/>
      <c r="O92" s="120"/>
      <c r="P92" s="79"/>
    </row>
    <row r="93" spans="1:16" s="7" customFormat="1" ht="24.75" customHeight="1" outlineLevel="1" x14ac:dyDescent="0.3">
      <c r="A93" s="138">
        <v>46</v>
      </c>
      <c r="B93" s="118"/>
      <c r="C93" s="120"/>
      <c r="D93" s="117"/>
      <c r="E93" s="140"/>
      <c r="F93" s="140"/>
      <c r="G93" s="155" t="str">
        <f t="shared" si="3"/>
        <v/>
      </c>
      <c r="H93" s="118"/>
      <c r="I93" s="117"/>
      <c r="J93" s="117"/>
      <c r="K93" s="119"/>
      <c r="L93" s="120"/>
      <c r="M93" s="114"/>
      <c r="N93" s="120"/>
      <c r="O93" s="120"/>
      <c r="P93" s="79"/>
    </row>
    <row r="94" spans="1:16" s="7" customFormat="1" ht="24.75" customHeight="1" outlineLevel="1" x14ac:dyDescent="0.3">
      <c r="A94" s="138">
        <v>47</v>
      </c>
      <c r="B94" s="118"/>
      <c r="C94" s="120"/>
      <c r="D94" s="117"/>
      <c r="E94" s="140"/>
      <c r="F94" s="140"/>
      <c r="G94" s="155" t="str">
        <f t="shared" si="3"/>
        <v/>
      </c>
      <c r="H94" s="118"/>
      <c r="I94" s="117"/>
      <c r="J94" s="117"/>
      <c r="K94" s="119"/>
      <c r="L94" s="120"/>
      <c r="M94" s="114"/>
      <c r="N94" s="120"/>
      <c r="O94" s="120"/>
      <c r="P94" s="79"/>
    </row>
    <row r="95" spans="1:16" s="7" customFormat="1" ht="24.75" customHeight="1" outlineLevel="1" x14ac:dyDescent="0.3">
      <c r="A95" s="139">
        <v>48</v>
      </c>
      <c r="B95" s="118"/>
      <c r="C95" s="120"/>
      <c r="D95" s="117"/>
      <c r="E95" s="140"/>
      <c r="F95" s="140"/>
      <c r="G95" s="155" t="str">
        <f t="shared" si="3"/>
        <v/>
      </c>
      <c r="H95" s="118"/>
      <c r="I95" s="117"/>
      <c r="J95" s="117"/>
      <c r="K95" s="119"/>
      <c r="L95" s="120"/>
      <c r="M95" s="114"/>
      <c r="N95" s="120"/>
      <c r="O95" s="120"/>
      <c r="P95" s="79"/>
    </row>
    <row r="96" spans="1:16" s="7" customFormat="1" ht="24.75" customHeight="1" outlineLevel="1" x14ac:dyDescent="0.3">
      <c r="A96" s="139">
        <v>49</v>
      </c>
      <c r="B96" s="118"/>
      <c r="C96" s="120"/>
      <c r="D96" s="117"/>
      <c r="E96" s="140"/>
      <c r="F96" s="140"/>
      <c r="G96" s="155" t="str">
        <f t="shared" si="3"/>
        <v/>
      </c>
      <c r="H96" s="118"/>
      <c r="I96" s="117"/>
      <c r="J96" s="117"/>
      <c r="K96" s="119"/>
      <c r="L96" s="120"/>
      <c r="M96" s="114"/>
      <c r="N96" s="120"/>
      <c r="O96" s="120"/>
      <c r="P96" s="79"/>
    </row>
    <row r="97" spans="1:16" s="7" customFormat="1" ht="24.75" customHeight="1" outlineLevel="1" x14ac:dyDescent="0.3">
      <c r="A97" s="139">
        <v>50</v>
      </c>
      <c r="B97" s="118"/>
      <c r="C97" s="120"/>
      <c r="D97" s="117"/>
      <c r="E97" s="140"/>
      <c r="F97" s="140"/>
      <c r="G97" s="155" t="str">
        <f t="shared" si="3"/>
        <v/>
      </c>
      <c r="H97" s="118"/>
      <c r="I97" s="117"/>
      <c r="J97" s="117"/>
      <c r="K97" s="119"/>
      <c r="L97" s="120"/>
      <c r="M97" s="114"/>
      <c r="N97" s="120"/>
      <c r="O97" s="120"/>
      <c r="P97" s="79"/>
    </row>
    <row r="98" spans="1:16" s="7" customFormat="1" ht="24.75" customHeight="1" outlineLevel="1" x14ac:dyDescent="0.3">
      <c r="A98" s="139">
        <v>51</v>
      </c>
      <c r="B98" s="118"/>
      <c r="C98" s="120"/>
      <c r="D98" s="117"/>
      <c r="E98" s="140"/>
      <c r="F98" s="140"/>
      <c r="G98" s="155" t="str">
        <f t="shared" si="3"/>
        <v/>
      </c>
      <c r="H98" s="118"/>
      <c r="I98" s="117"/>
      <c r="J98" s="117"/>
      <c r="K98" s="119"/>
      <c r="L98" s="120"/>
      <c r="M98" s="114"/>
      <c r="N98" s="120"/>
      <c r="O98" s="120"/>
      <c r="P98" s="79"/>
    </row>
    <row r="99" spans="1:16" s="7" customFormat="1" ht="24.75" customHeight="1" outlineLevel="1" x14ac:dyDescent="0.3">
      <c r="A99" s="139">
        <v>52</v>
      </c>
      <c r="B99" s="118"/>
      <c r="C99" s="120"/>
      <c r="D99" s="117"/>
      <c r="E99" s="140"/>
      <c r="F99" s="140"/>
      <c r="G99" s="155" t="str">
        <f t="shared" si="3"/>
        <v/>
      </c>
      <c r="H99" s="118"/>
      <c r="I99" s="117"/>
      <c r="J99" s="117"/>
      <c r="K99" s="119"/>
      <c r="L99" s="120"/>
      <c r="M99" s="114"/>
      <c r="N99" s="120"/>
      <c r="O99" s="120"/>
      <c r="P99" s="79"/>
    </row>
    <row r="100" spans="1:16" s="7" customFormat="1" ht="24.75" customHeight="1" outlineLevel="1" x14ac:dyDescent="0.3">
      <c r="A100" s="139">
        <v>53</v>
      </c>
      <c r="B100" s="118"/>
      <c r="C100" s="120"/>
      <c r="D100" s="117"/>
      <c r="E100" s="140"/>
      <c r="F100" s="140"/>
      <c r="G100" s="155" t="str">
        <f t="shared" si="3"/>
        <v/>
      </c>
      <c r="H100" s="118"/>
      <c r="I100" s="117"/>
      <c r="J100" s="117"/>
      <c r="K100" s="119"/>
      <c r="L100" s="120"/>
      <c r="M100" s="114"/>
      <c r="N100" s="120"/>
      <c r="O100" s="120"/>
      <c r="P100" s="79"/>
    </row>
    <row r="101" spans="1:16" s="7" customFormat="1" ht="24.75" customHeight="1" outlineLevel="1" x14ac:dyDescent="0.3">
      <c r="A101" s="139">
        <v>54</v>
      </c>
      <c r="B101" s="118"/>
      <c r="C101" s="120"/>
      <c r="D101" s="117"/>
      <c r="E101" s="140"/>
      <c r="F101" s="140"/>
      <c r="G101" s="155" t="str">
        <f t="shared" si="3"/>
        <v/>
      </c>
      <c r="H101" s="118"/>
      <c r="I101" s="117"/>
      <c r="J101" s="117"/>
      <c r="K101" s="119"/>
      <c r="L101" s="120"/>
      <c r="M101" s="114"/>
      <c r="N101" s="120"/>
      <c r="O101" s="120"/>
      <c r="P101" s="79"/>
    </row>
    <row r="102" spans="1:16" s="7" customFormat="1" ht="24.75" customHeight="1" outlineLevel="1" x14ac:dyDescent="0.3">
      <c r="A102" s="139">
        <v>55</v>
      </c>
      <c r="B102" s="118"/>
      <c r="C102" s="120"/>
      <c r="D102" s="117"/>
      <c r="E102" s="140"/>
      <c r="F102" s="140"/>
      <c r="G102" s="155" t="str">
        <f t="shared" si="3"/>
        <v/>
      </c>
      <c r="H102" s="118"/>
      <c r="I102" s="117"/>
      <c r="J102" s="117"/>
      <c r="K102" s="119"/>
      <c r="L102" s="120"/>
      <c r="M102" s="114"/>
      <c r="N102" s="120"/>
      <c r="O102" s="120"/>
      <c r="P102" s="79"/>
    </row>
    <row r="103" spans="1:16" s="7" customFormat="1" ht="24.75" customHeight="1" outlineLevel="1" x14ac:dyDescent="0.3">
      <c r="A103" s="139">
        <v>56</v>
      </c>
      <c r="B103" s="118"/>
      <c r="C103" s="120"/>
      <c r="D103" s="117"/>
      <c r="E103" s="140"/>
      <c r="F103" s="140"/>
      <c r="G103" s="155" t="str">
        <f t="shared" si="3"/>
        <v/>
      </c>
      <c r="H103" s="118"/>
      <c r="I103" s="117"/>
      <c r="J103" s="117"/>
      <c r="K103" s="119"/>
      <c r="L103" s="120"/>
      <c r="M103" s="114"/>
      <c r="N103" s="120"/>
      <c r="O103" s="120"/>
      <c r="P103" s="79"/>
    </row>
    <row r="104" spans="1:16" s="7" customFormat="1" ht="24.75" customHeight="1" outlineLevel="1" x14ac:dyDescent="0.3">
      <c r="A104" s="139">
        <v>57</v>
      </c>
      <c r="B104" s="118"/>
      <c r="C104" s="120"/>
      <c r="D104" s="117"/>
      <c r="E104" s="140"/>
      <c r="F104" s="140"/>
      <c r="G104" s="155" t="str">
        <f t="shared" si="3"/>
        <v/>
      </c>
      <c r="H104" s="118"/>
      <c r="I104" s="117"/>
      <c r="J104" s="117"/>
      <c r="K104" s="119"/>
      <c r="L104" s="120"/>
      <c r="M104" s="114"/>
      <c r="N104" s="120"/>
      <c r="O104" s="120"/>
      <c r="P104" s="79"/>
    </row>
    <row r="105" spans="1:16" s="7" customFormat="1" ht="24.75" customHeight="1" outlineLevel="1" x14ac:dyDescent="0.3">
      <c r="A105" s="139">
        <v>58</v>
      </c>
      <c r="B105" s="118"/>
      <c r="C105" s="120"/>
      <c r="D105" s="117"/>
      <c r="E105" s="140"/>
      <c r="F105" s="140"/>
      <c r="G105" s="155" t="str">
        <f t="shared" si="3"/>
        <v/>
      </c>
      <c r="H105" s="118"/>
      <c r="I105" s="117"/>
      <c r="J105" s="117"/>
      <c r="K105" s="119"/>
      <c r="L105" s="120"/>
      <c r="M105" s="114"/>
      <c r="N105" s="120"/>
      <c r="O105" s="120"/>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2664</v>
      </c>
      <c r="C114" s="158" t="s">
        <v>31</v>
      </c>
      <c r="D114" s="117" t="s">
        <v>2705</v>
      </c>
      <c r="E114" s="140">
        <v>43879</v>
      </c>
      <c r="F114" s="140">
        <v>44196</v>
      </c>
      <c r="G114" s="155">
        <f>IF(AND(E114&lt;&gt;"",F114&lt;&gt;""),((F114-E114)/30),"")</f>
        <v>10.566666666666666</v>
      </c>
      <c r="H114" s="118" t="s">
        <v>2706</v>
      </c>
      <c r="I114" s="117" t="s">
        <v>1157</v>
      </c>
      <c r="J114" s="117" t="s">
        <v>149</v>
      </c>
      <c r="K114" s="119">
        <v>145774714</v>
      </c>
      <c r="L114" s="100" t="e">
        <f>+IF(AND(K114&gt;0,O114="Ejecución"),(K114/877802)*Tabla28[[#This Row],[% participación]],IF(AND(K114&gt;0,O114&lt;&gt;"Ejecución"),"-",""))</f>
        <v>#VALUE!</v>
      </c>
      <c r="M114" s="120" t="s">
        <v>1148</v>
      </c>
      <c r="N114" s="168" t="str">
        <f>+IF(M118="No",1,IF(M118="Si","Ingrese %",""))</f>
        <v/>
      </c>
      <c r="O114" s="157" t="s">
        <v>1150</v>
      </c>
      <c r="P114" s="78"/>
    </row>
    <row r="115" spans="1:16" s="6" customFormat="1" ht="24.75" customHeight="1" x14ac:dyDescent="0.3">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2668</v>
      </c>
      <c r="C179" s="186"/>
      <c r="D179" s="186"/>
      <c r="E179" s="166">
        <v>0.02</v>
      </c>
      <c r="F179" s="165">
        <v>0</v>
      </c>
      <c r="G179" s="160" t="str">
        <f>IF(F179&gt;0,SUM(E179+F179),"")</f>
        <v/>
      </c>
      <c r="H179" s="5"/>
      <c r="I179" s="186" t="s">
        <v>2670</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1">
        <f>+SUM(G179:G182)</f>
        <v>0</v>
      </c>
      <c r="D185" s="91" t="s">
        <v>2628</v>
      </c>
      <c r="E185" s="94">
        <f>+(C185*SUM(K20:K35))</f>
        <v>0</v>
      </c>
      <c r="F185" s="92"/>
      <c r="G185" s="93"/>
      <c r="H185" s="88"/>
      <c r="I185" s="90" t="s">
        <v>2627</v>
      </c>
      <c r="J185" s="161">
        <f>+SUM(M179:M183)</f>
        <v>0.02</v>
      </c>
      <c r="K185" s="231" t="s">
        <v>2628</v>
      </c>
      <c r="L185" s="231"/>
      <c r="M185" s="94">
        <f>+J185*(SUM(K20:K35))</f>
        <v>3054860</v>
      </c>
      <c r="N185" s="95"/>
      <c r="O185" s="96"/>
    </row>
    <row r="186" spans="1:28" ht="15" thickBot="1" x14ac:dyDescent="0.35">
      <c r="A186" s="10"/>
      <c r="B186" s="97"/>
      <c r="C186" s="97"/>
      <c r="D186" s="97"/>
      <c r="E186" s="97"/>
      <c r="F186" s="97"/>
      <c r="G186" s="97"/>
      <c r="H186" s="97"/>
      <c r="I186" s="163"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2">
        <v>33634</v>
      </c>
      <c r="D193" s="5"/>
      <c r="E193" s="121">
        <v>63</v>
      </c>
      <c r="F193" s="5"/>
      <c r="G193" s="5"/>
      <c r="H193" s="142" t="s">
        <v>2707</v>
      </c>
      <c r="J193" s="5"/>
      <c r="K193" s="140">
        <v>36911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2708</v>
      </c>
      <c r="J211" s="27" t="s">
        <v>2622</v>
      </c>
      <c r="K211" s="143" t="s">
        <v>2710</v>
      </c>
      <c r="L211" s="21"/>
      <c r="M211" s="21"/>
      <c r="N211" s="21"/>
      <c r="O211" s="8"/>
    </row>
    <row r="212" spans="1:15" x14ac:dyDescent="0.3">
      <c r="A212" s="9"/>
      <c r="B212" s="27" t="s">
        <v>2619</v>
      </c>
      <c r="C212" s="142" t="s">
        <v>2712</v>
      </c>
      <c r="D212" s="21"/>
      <c r="G212" s="27" t="s">
        <v>2621</v>
      </c>
      <c r="H212" s="143" t="s">
        <v>2709</v>
      </c>
      <c r="J212" s="27" t="s">
        <v>2623</v>
      </c>
      <c r="K212" s="142" t="s">
        <v>2711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MUNDOINFANTIL</cp:lastModifiedBy>
  <cp:lastPrinted>2020-12-28T21:36:02Z</cp:lastPrinted>
  <dcterms:created xsi:type="dcterms:W3CDTF">2020-10-14T21:57:42Z</dcterms:created>
  <dcterms:modified xsi:type="dcterms:W3CDTF">2020-12-28T23:58:21Z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