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<sst xmlns="http://schemas.openxmlformats.org/spreadsheetml/2006/main" count="3111" uniqueCount="2701">
  <si>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</si>
  <si>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</si>
  <si>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</si>
  <si>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</si>
  <si>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</si>
  <si>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</si>
  <si>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</si>
  <si>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</si>
  <si>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</si>
  <si>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</si>
  <si>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</si>
  <si>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</si>
  <si>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</si>
  <si>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</si>
  <si>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</si>
  <si>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</si>
  <si>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</si>
  <si>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</si>
  <si>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</si>
  <si>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</si>
  <si>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</si>
  <si>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</si>
  <si>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</si>
  <si>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</si>
  <si>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</si>
  <si>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</si>
  <si>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</si>
  <si>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</si>
  <si>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</si>
  <si>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</si>
  <si>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</si>
  <si>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</si>
  <si>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</si>
  <si>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</si>
  <si>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</si>
  <si>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</si>
  <si>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</si>
  <si>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</si>
  <si>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</si>
  <si>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</si>
  <si>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</si>
  <si>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</si>
  <si>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</si>
  <si>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</si>
  <si>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</si>
  <si>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</si>
  <si>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</si>
  <si>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</si>
  <si>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</si>
  <si>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</si>
  <si>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</si>
  <si>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</si>
  <si>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</si>
  <si>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</si>
  <si>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</si>
  <si>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</si>
  <si>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</si>
  <si>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</si>
  <si>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</si>
  <si>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</si>
  <si>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</si>
  <si>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</si>
  <si>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</si>
  <si>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</si>
  <si>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</si>
  <si>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</si>
  <si>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</si>
  <si>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</si>
  <si>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</si>
  <si>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</si>
  <si>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</si>
  <si>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</si>
  <si>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</si>
  <si>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</si>
  <si>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</si>
  <si>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</si>
  <si>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</si>
  <si>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</si>
  <si>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</si>
  <si>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</si>
  <si>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</si>
  <si>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</si>
  <si>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</si>
  <si>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</si>
  <si>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</si>
  <si>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</si>
  <si>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</si>
  <si>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</si>
  <si>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</si>
  <si>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</si>
  <si>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</si>
  <si>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</si>
  <si>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</si>
  <si>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</si>
  <si>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</si>
  <si>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</si>
  <si>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</si>
  <si>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</si>
  <si>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</si>
  <si>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</si>
  <si>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</si>
  <si>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</si>
  <si>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</si>
  <si>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</si>
  <si>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</si>
  <si>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</si>
  <si>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</si>
  <si>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</si>
  <si>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</si>
  <si>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</si>
  <si>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</si>
  <si>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</si>
  <si>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</si>
  <si>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</si>
  <si>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</si>
  <si>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</si>
  <si>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</si>
  <si>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</si>
  <si>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</si>
  <si>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</si>
  <si>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</si>
  <si>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</si>
  <si>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</si>
  <si>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</si>
  <si>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</si>
  <si>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</si>
  <si>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</si>
  <si>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</si>
  <si>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</si>
  <si>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</si>
  <si>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</si>
  <si>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</si>
  <si>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</si>
  <si>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</si>
  <si>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</si>
  <si>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</si>
  <si>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</si>
  <si>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</si>
  <si>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</si>
  <si>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</si>
  <si>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</si>
  <si>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</si>
  <si>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</si>
  <si>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</si>
  <si>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</si>
  <si>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</si>
  <si>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</si>
  <si>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</si>
  <si>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</si>
  <si>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</si>
  <si>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</si>
  <si>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</si>
  <si>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</si>
  <si>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</si>
  <si>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</si>
  <si>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</si>
  <si>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</si>
  <si>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</si>
  <si>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</si>
  <si>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</si>
  <si>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</si>
  <si>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</si>
  <si>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</si>
  <si>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</si>
  <si>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</si>
  <si>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</si>
  <si>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</si>
  <si>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</si>
  <si>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</si>
  <si>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</si>
  <si>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</si>
  <si>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</si>
  <si>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</si>
  <si>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</si>
  <si>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</si>
  <si>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</si>
  <si>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</si>
  <si>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</si>
  <si>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</si>
  <si>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</si>
  <si>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</si>
  <si>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</si>
  <si>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</si>
  <si>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</si>
  <si>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</si>
  <si>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</si>
  <si>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</si>
  <si>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</si>
  <si>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</si>
  <si>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</si>
  <si>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</si>
  <si>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</si>
  <si>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</si>
  <si>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</si>
  <si>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</si>
  <si>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</si>
  <si>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</si>
  <si>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</si>
  <si>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</si>
  <si>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</si>
  <si>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</si>
  <si>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</si>
  <si>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</si>
  <si>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</si>
  <si>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</si>
  <si>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</si>
  <si>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</si>
  <si>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</si>
  <si>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</si>
  <si>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</si>
  <si>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</si>
  <si>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</si>
  <si>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</si>
  <si>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</si>
  <si>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</si>
  <si>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</si>
  <si>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</si>
  <si>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</si>
  <si>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</si>
  <si>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</si>
  <si>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</si>
  <si>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</si>
  <si>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</si>
  <si>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</si>
  <si>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</si>
  <si>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</si>
  <si>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</si>
  <si>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</si>
  <si>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</si>
  <si>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</si>
  <si>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</si>
  <si>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</si>
  <si>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</si>
  <si>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</si>
  <si>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</si>
  <si>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</si>
  <si>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</si>
  <si>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</si>
  <si>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</si>
  <si>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</si>
  <si>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</si>
  <si>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</si>
  <si>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</si>
  <si>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</si>
  <si>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</si>
  <si>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</si>
  <si>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</si>
  <si>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</si>
  <si>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</si>
  <si>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</si>
  <si>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</si>
  <si>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</si>
  <si>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</si>
  <si>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</si>
  <si>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</si>
  <si>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</si>
  <si>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</si>
  <si>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</si>
  <si>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</si>
  <si>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</si>
  <si>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</si>
  <si>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</si>
  <si>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</si>
  <si>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</si>
  <si>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</si>
  <si>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</si>
  <si>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</si>
  <si>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</si>
  <si>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</si>
  <si>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</si>
  <si>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</si>
  <si>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</si>
  <si>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</si>
  <si>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</si>
  <si>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</si>
  <si>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</si>
  <si>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</si>
  <si>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</si>
  <si>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</si>
  <si>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</si>
  <si>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</si>
  <si>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</si>
  <si>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</si>
  <si>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</si>
  <si>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</si>
  <si>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</si>
  <si>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</si>
  <si>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</si>
  <si>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</si>
  <si>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</si>
  <si>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</si>
  <si>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</si>
  <si>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</si>
  <si>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</si>
  <si>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</si>
  <si>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</si>
  <si>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</si>
  <si>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</si>
  <si>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</si>
  <si>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</si>
  <si>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</si>
  <si>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</si>
  <si>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</si>
  <si>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</si>
  <si>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</si>
  <si>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</si>
  <si>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</si>
  <si>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</si>
  <si>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</si>
  <si>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</si>
  <si>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</si>
  <si>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</si>
  <si>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</si>
  <si>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</si>
  <si>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</si>
  <si>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</si>
  <si>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</si>
  <si>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</si>
  <si>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</si>
  <si>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</si>
  <si>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</si>
  <si>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</si>
  <si>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</si>
  <si>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</si>
  <si>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</si>
  <si>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</si>
  <si>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</si>
  <si>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</si>
  <si>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</si>
  <si>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</si>
  <si>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</si>
  <si>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</si>
  <si>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</si>
  <si>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</si>
  <si>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</si>
  <si>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</si>
  <si>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</si>
  <si>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</si>
  <si>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</si>
  <si>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</si>
  <si>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</si>
  <si>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</si>
  <si>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</si>
  <si>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</si>
  <si>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</si>
  <si>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</si>
  <si>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</si>
  <si>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</si>
  <si>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</si>
  <si>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</si>
  <si>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</si>
  <si>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</si>
  <si>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</si>
  <si>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</si>
  <si>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</si>
  <si>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</si>
  <si>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</si>
  <si>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</si>
  <si>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</si>
  <si>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</si>
  <si>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</si>
  <si>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</si>
  <si>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</si>
  <si>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</si>
  <si>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</si>
  <si>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</si>
  <si>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</si>
  <si>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</si>
  <si>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</si>
  <si>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</si>
  <si>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</si>
  <si>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</si>
  <si>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</si>
  <si>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</si>
  <si>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</si>
  <si>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</si>
  <si>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</si>
  <si>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</si>
  <si>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</si>
  <si>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</si>
  <si>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</si>
  <si>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</si>
  <si>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</si>
  <si>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</si>
  <si>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</si>
  <si>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</si>
  <si>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</si>
  <si>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</si>
  <si>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</si>
  <si>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</si>
  <si>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</si>
  <si>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</si>
  <si>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</si>
  <si>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</si>
  <si>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</si>
  <si>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</si>
  <si>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</si>
  <si>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</si>
  <si>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</si>
  <si>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</si>
  <si>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</si>
  <si>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</si>
  <si>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</si>
  <si>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</si>
  <si>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</si>
  <si>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</si>
  <si>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</si>
  <si>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</si>
  <si>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</si>
  <si>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</si>
  <si>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</si>
  <si>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</si>
  <si>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</si>
  <si>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</si>
  <si>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</si>
  <si>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</si>
  <si>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</si>
  <si>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</si>
  <si>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</si>
  <si>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</si>
  <si>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</si>
  <si>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</si>
  <si>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</si>
  <si>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</si>
  <si>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</si>
  <si>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</si>
  <si>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</si>
  <si>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</si>
  <si>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</si>
  <si>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</si>
  <si>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</si>
  <si>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</si>
  <si>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</si>
  <si>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</si>
  <si>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</si>
  <si>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</si>
  <si>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</si>
  <si>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</si>
  <si>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</si>
  <si>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</si>
  <si>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</si>
  <si>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</si>
  <si>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</si>
  <si>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</si>
  <si>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</si>
  <si>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</si>
  <si>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</si>
  <si>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</si>
  <si>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</si>
  <si>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</si>
  <si>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</si>
  <si>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</si>
  <si>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</si>
  <si>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</si>
  <si>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</si>
  <si>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</si>
  <si>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</si>
  <si>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</si>
  <si>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</si>
  <si>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</si>
  <si>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</si>
  <si>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</si>
  <si>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</si>
  <si>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</si>
  <si>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</si>
  <si>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</si>
  <si>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</si>
  <si>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</si>
  <si>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</si>
  <si>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</si>
  <si>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</si>
  <si>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</si>
  <si>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</si>
  <si>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</si>
  <si>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</si>
  <si>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</si>
  <si>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</si>
  <si>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</si>
  <si>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</si>
  <si>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</si>
  <si>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</si>
  <si>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</si>
  <si>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</si>
  <si>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</si>
  <si>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</si>
  <si>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</si>
  <si>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</si>
  <si>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</si>
  <si>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</si>
  <si>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</si>
  <si>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</si>
  <si>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</si>
  <si>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</si>
  <si>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</si>
  <si>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</si>
  <si>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</si>
  <si>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</si>
  <si>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</si>
  <si>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</si>
  <si>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</si>
  <si>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</si>
  <si>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</si>
  <si>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</si>
  <si>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</si>
  <si>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</si>
  <si>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</si>
  <si>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</si>
  <si>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</si>
  <si>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</si>
  <si>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</si>
  <si>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</si>
  <si>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</si>
  <si>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</si>
  <si>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</si>
  <si>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</si>
  <si>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</si>
  <si>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</si>
  <si>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</si>
  <si>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</si>
  <si>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</si>
  <si>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</si>
  <si>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</si>
  <si>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</si>
  <si>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</si>
  <si>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</si>
  <si>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</si>
  <si>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</si>
  <si>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</si>
  <si>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</si>
  <si>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</si>
  <si>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</si>
  <si>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</si>
  <si>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</si>
  <si>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</si>
  <si>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</si>
  <si>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</si>
  <si>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</si>
  <si>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</si>
  <si>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</si>
  <si>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</si>
  <si>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</si>
  <si>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</si>
  <si>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</si>
  <si>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</si>
  <si>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</si>
  <si>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</si>
  <si>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</si>
  <si>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</si>
  <si>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</si>
  <si>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</si>
  <si>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</si>
  <si>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</si>
  <si>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</si>
  <si>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</si>
  <si>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</si>
  <si>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</si>
  <si>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</si>
  <si>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</si>
  <si>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</si>
  <si>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</si>
  <si>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</si>
  <si>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</si>
  <si>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</si>
  <si>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</si>
  <si>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</si>
  <si>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</si>
  <si>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</si>
  <si>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</si>
  <si>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</si>
  <si>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</si>
  <si>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</si>
  <si>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</si>
  <si>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</si>
  <si>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</si>
  <si>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</si>
  <si>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</si>
  <si>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</si>
  <si>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</si>
  <si>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</si>
  <si>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</si>
  <si>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</si>
  <si>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</si>
  <si>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</si>
  <si>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</si>
  <si>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</si>
  <si>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</si>
  <si>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</si>
  <si>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</si>
  <si>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</si>
  <si>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</si>
  <si>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</si>
  <si>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</si>
  <si>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</si>
  <si>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</si>
  <si>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</si>
  <si>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</si>
  <si>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</si>
  <si>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</si>
  <si>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</si>
  <si>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</si>
  <si>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</si>
  <si>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</si>
  <si>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</si>
  <si>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</si>
  <si>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</si>
  <si>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</si>
  <si>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</si>
  <si>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</si>
  <si>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</si>
  <si>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</si>
  <si>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</si>
  <si>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</si>
  <si>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</si>
  <si>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</si>
  <si>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</si>
  <si>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</si>
  <si>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</si>
  <si>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</si>
  <si>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</si>
  <si>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</si>
  <si>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</si>
  <si>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</si>
  <si>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</si>
  <si>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</si>
  <si>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</si>
  <si>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</si>
  <si>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</si>
  <si>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</si>
  <si>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</si>
  <si>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</si>
  <si>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</si>
  <si>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</si>
  <si>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</si>
  <si>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</si>
  <si>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</si>
  <si>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</si>
  <si>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</si>
  <si>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</si>
  <si>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</si>
  <si>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</si>
  <si>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</si>
  <si>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</si>
  <si>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</si>
  <si>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</si>
  <si>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</si>
  <si>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</si>
  <si>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</si>
  <si>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</si>
  <si>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</si>
  <si>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</si>
  <si>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</si>
  <si>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</si>
  <si>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</si>
  <si>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</si>
  <si>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</si>
  <si>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</si>
  <si>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</si>
  <si>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</si>
  <si>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</si>
  <si>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</si>
  <si>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</si>
  <si>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</si>
  <si>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</si>
  <si>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</si>
  <si>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</si>
  <si>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</si>
  <si>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</si>
  <si>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</si>
  <si>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</si>
  <si>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</si>
  <si>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</si>
  <si>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</si>
  <si>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</si>
  <si>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</si>
  <si>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</si>
  <si>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</si>
  <si>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</si>
  <si>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</si>
  <si>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</si>
  <si>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</si>
  <si>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</si>
  <si>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</si>
  <si>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</si>
  <si>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</si>
  <si>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</si>
  <si>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</si>
  <si>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</si>
  <si>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</si>
  <si>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</si>
  <si>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</si>
  <si>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</si>
  <si>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</si>
  <si>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</si>
  <si>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</si>
  <si>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</si>
  <si>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</si>
  <si>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</si>
  <si>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</si>
  <si>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</si>
  <si>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</si>
  <si>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</si>
  <si>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</si>
  <si>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</si>
  <si>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</si>
  <si>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</si>
  <si>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</si>
  <si>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</si>
  <si>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</si>
  <si>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</si>
  <si>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</si>
  <si>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</si>
  <si>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</si>
  <si>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</si>
  <si>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</si>
  <si>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</si>
  <si>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</si>
  <si>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</si>
  <si>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</si>
  <si>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</si>
  <si>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</si>
  <si>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</si>
  <si>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</si>
  <si>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</si>
  <si>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</si>
  <si>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</si>
  <si>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</si>
  <si>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</si>
  <si>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</si>
  <si>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</si>
  <si>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</si>
  <si>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</si>
  <si>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</si>
  <si>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</si>
  <si>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</si>
  <si>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</si>
  <si>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</si>
  <si>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</si>
  <si>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</si>
  <si>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</si>
  <si>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</si>
  <si>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</si>
  <si>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</si>
  <si>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</si>
  <si>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</si>
  <si>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</si>
  <si>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</si>
  <si>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</si>
  <si>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</si>
  <si>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</si>
  <si>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</si>
  <si>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</si>
  <si>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</si>
  <si>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</si>
  <si>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</si>
  <si>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</si>
  <si>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</si>
  <si>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</si>
  <si>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</si>
  <si>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</si>
  <si>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</si>
  <si>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</si>
  <si>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</si>
  <si>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</si>
  <si>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</si>
  <si>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</si>
  <si>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</si>
  <si>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</si>
  <si>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</si>
  <si>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</si>
  <si>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</si>
  <si>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</si>
  <si>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</si>
  <si>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</si>
  <si>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</si>
  <si>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</si>
  <si>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</si>
  <si>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</si>
  <si>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</si>
  <si>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</si>
  <si>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</si>
  <si>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</si>
  <si>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</si>
  <si>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</si>
  <si>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</si>
  <si>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</si>
  <si>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</si>
  <si>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</si>
  <si>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</si>
  <si>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</si>
  <si>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</si>
  <si>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</si>
  <si>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</si>
  <si>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</si>
  <si>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</si>
  <si>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</si>
  <si>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</si>
  <si>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</si>
  <si>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</si>
  <si>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</si>
  <si>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</si>
  <si>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</si>
  <si>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</si>
  <si>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</si>
  <si>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</si>
  <si>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</si>
  <si>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</si>
  <si>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</si>
  <si>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</si>
  <si>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</si>
  <si>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</si>
  <si>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</si>
  <si>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</si>
  <si>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</si>
  <si>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</si>
  <si>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</si>
  <si>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</si>
  <si>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</si>
  <si>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</si>
  <si>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</si>
  <si>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</si>
  <si>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</si>
  <si>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</si>
  <si>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</si>
  <si>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</si>
  <si>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</si>
  <si>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</si>
  <si>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</si>
  <si>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</si>
  <si>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</si>
  <si>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</si>
  <si>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</si>
  <si>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</si>
  <si>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</si>
  <si>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</si>
  <si>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</si>
  <si>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</si>
  <si>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</si>
  <si>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</si>
  <si>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</si>
  <si>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</si>
  <si>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</si>
  <si>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</si>
  <si>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</si>
  <si>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</si>
  <si>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</si>
  <si>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</si>
  <si>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</si>
  <si>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</si>
  <si>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</si>
  <si>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</si>
  <si>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</si>
  <si>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</si>
  <si>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</si>
  <si>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</si>
  <si>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</si>
  <si>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</si>
  <si>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</si>
  <si>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</si>
  <si>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</si>
  <si>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</si>
  <si>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</si>
  <si>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</si>
  <si>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</si>
  <si>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</si>
  <si>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</si>
  <si>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</si>
  <si>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</si>
  <si>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</si>
  <si>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</si>
  <si>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</si>
  <si>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</si>
  <si>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</si>
  <si>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</si>
  <si>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</si>
  <si>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</si>
  <si>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</si>
  <si>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</si>
  <si>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</si>
  <si>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</si>
  <si>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</si>
  <si>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</si>
  <si>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</si>
  <si>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</si>
  <si>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</si>
  <si>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</si>
  <si>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</si>
  <si>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</si>
  <si>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</si>
  <si>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</si>
  <si>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</si>
  <si>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</si>
  <si>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</si>
  <si>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</si>
  <si>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</si>
  <si>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</si>
  <si>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</si>
  <si>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</si>
  <si>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</si>
  <si>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</si>
  <si>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</si>
  <si>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</si>
  <si>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</si>
  <si>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</si>
  <si>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</si>
  <si>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</si>
  <si>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</si>
  <si>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</si>
  <si>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</si>
  <si>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</si>
  <si>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</si>
  <si>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</si>
  <si>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</si>
  <si>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</si>
  <si>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</si>
  <si>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</si>
  <si>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</si>
  <si>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</si>
  <si>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</si>
  <si>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</si>
  <si>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</si>
  <si>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</si>
  <si>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</si>
  <si>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</si>
  <si>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</si>
  <si>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</si>
  <si>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</si>
  <si>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</si>
  <si>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</si>
  <si>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</si>
  <si>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</si>
  <si>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</si>
  <si>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</si>
  <si>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</si>
  <si>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</si>
  <si>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</si>
  <si>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</si>
  <si>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</si>
  <si>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</si>
  <si>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</si>
  <si>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</si>
  <si>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</si>
  <si>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</si>
  <si>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</si>
  <si>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</si>
  <si>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</si>
  <si>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</si>
  <si>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</si>
  <si>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</si>
  <si>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</si>
  <si>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</si>
  <si>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</si>
  <si>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</si>
  <si>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</si>
  <si>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</si>
  <si>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</si>
  <si>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</si>
  <si>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</si>
  <si>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</si>
  <si>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</si>
  <si>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</si>
  <si>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</si>
  <si>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</si>
  <si>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</si>
  <si>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</si>
  <si>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</si>
  <si>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</si>
  <si>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</si>
  <si>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</si>
  <si>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</si>
  <si>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</si>
  <si>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</si>
  <si>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</si>
  <si>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</si>
  <si>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</si>
  <si>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</si>
  <si>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</si>
  <si>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</si>
  <si>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</si>
  <si>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</si>
  <si>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</si>
  <si>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</si>
  <si>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</si>
  <si>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</si>
  <si>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</si>
  <si>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</si>
  <si>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</si>
  <si>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</si>
  <si>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</si>
  <si>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</si>
  <si>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</si>
  <si>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</si>
  <si>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</si>
  <si>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</si>
  <si>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</si>
  <si>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</si>
  <si>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</si>
  <si>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</si>
  <si>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</si>
  <si>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</si>
  <si>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</si>
  <si>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</si>
  <si>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</si>
  <si>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</si>
  <si>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</si>
  <si>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</si>
  <si>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</si>
  <si>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</si>
  <si>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</si>
  <si>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</si>
  <si>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</si>
  <si>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</si>
  <si>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</si>
  <si>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</si>
  <si>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</si>
  <si>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</si>
  <si>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</si>
  <si>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</si>
  <si>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</si>
  <si>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</si>
  <si>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</si>
  <si>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</si>
  <si>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</si>
  <si>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</si>
  <si>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</si>
  <si>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</si>
  <si>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</si>
  <si>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</si>
  <si>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</si>
  <si>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</si>
  <si>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</si>
  <si>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</si>
  <si>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</si>
  <si>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</si>
  <si>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</si>
  <si>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</si>
  <si>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</si>
  <si>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</si>
  <si>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</si>
  <si>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</si>
  <si>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</si>
  <si>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</si>
  <si>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</si>
  <si>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</si>
  <si>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</si>
  <si>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</si>
  <si>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</si>
  <si>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</si>
  <si>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</si>
  <si>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</si>
  <si>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</si>
  <si>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</si>
  <si>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</si>
  <si>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</si>
  <si>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</si>
  <si>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</si>
  <si>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</si>
  <si>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</si>
  <si>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</si>
  <si>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</si>
  <si>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</si>
  <si>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</si>
  <si>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</si>
  <si>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</si>
  <si>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</si>
  <si>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</si>
  <si>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</si>
  <si>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</si>
  <si>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</si>
  <si>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</si>
  <si>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</si>
  <si>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</si>
  <si>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</si>
  <si>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</si>
  <si>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</si>
  <si>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</si>
  <si>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</si>
  <si>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</si>
  <si>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</si>
  <si>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</si>
  <si>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</si>
  <si>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</si>
  <si>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</si>
  <si>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</si>
  <si>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</si>
  <si>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</si>
  <si>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</si>
  <si>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</si>
  <si>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</si>
  <si>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</si>
  <si>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</si>
  <si>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</si>
  <si>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</si>
  <si>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</si>
  <si>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</si>
  <si>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</si>
  <si>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</si>
  <si>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</si>
  <si>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</si>
  <si>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</si>
  <si>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</si>
  <si>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</si>
  <si>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</si>
  <si>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</si>
  <si>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</si>
  <si>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</si>
  <si>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</si>
  <si>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</si>
  <si>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</si>
  <si>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</si>
  <si>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</si>
  <si>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</si>
  <si>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</si>
  <si>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</si>
  <si>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</si>
  <si>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</si>
  <si>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</si>
  <si>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</si>
  <si>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</si>
  <si>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</si>
  <si>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</si>
  <si>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</si>
  <si>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</si>
  <si>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</si>
  <si>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</si>
  <si>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</si>
  <si>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</si>
  <si>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</si>
  <si>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</si>
  <si>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</si>
  <si>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</si>
  <si>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</si>
  <si>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</si>
  <si>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</si>
  <si>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</si>
  <si>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</si>
  <si>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</si>
  <si>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</si>
  <si>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</si>
  <si>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</si>
  <si>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</si>
  <si>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</si>
  <si>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</si>
  <si>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</si>
  <si>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</si>
  <si>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</si>
  <si>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</si>
  <si>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</si>
  <si>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</si>
  <si>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</si>
  <si>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</si>
  <si>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</si>
  <si>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</si>
  <si>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</si>
  <si>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</si>
  <si>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</si>
  <si>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</si>
  <si>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</si>
  <si>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</si>
  <si>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</si>
  <si>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</si>
  <si>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</si>
  <si>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</si>
  <si>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</si>
  <si>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</si>
  <si>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</si>
  <si>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</si>
  <si>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</si>
  <si>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</si>
  <si>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</si>
  <si>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</si>
  <si>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</si>
  <si>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</si>
  <si>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</si>
  <si>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</si>
  <si>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</si>
  <si>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</si>
  <si>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</si>
  <si>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</si>
  <si>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</si>
  <si>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</si>
  <si>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</si>
  <si>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</si>
  <si>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</si>
  <si>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</si>
  <si>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</si>
  <si>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</si>
  <si>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</si>
  <si>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</si>
  <si>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</si>
  <si>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</si>
  <si>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</si>
  <si>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</si>
  <si>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</si>
  <si>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</si>
  <si>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</si>
  <si>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</si>
  <si>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</si>
  <si>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</si>
  <si>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</si>
  <si>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</si>
  <si>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</si>
  <si>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</si>
  <si>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</si>
  <si>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</si>
  <si>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</si>
  <si>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</si>
  <si>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</si>
  <si>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</si>
  <si>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</si>
  <si>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</si>
  <si>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</si>
  <si>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</si>
  <si>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</si>
  <si>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</si>
  <si>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</si>
  <si>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</si>
  <si>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</si>
  <si>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</si>
  <si>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</si>
  <si>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</si>
  <si>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</si>
  <si>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</si>
  <si>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</si>
  <si>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</si>
  <si>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</si>
  <si>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</si>
  <si>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</si>
  <si>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</si>
  <si>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</si>
  <si>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</si>
  <si>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</si>
  <si>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</si>
  <si>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</si>
  <si>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</si>
  <si>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</si>
  <si>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</si>
  <si>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</si>
  <si>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</si>
  <si>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</si>
  <si>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</si>
  <si>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</si>
  <si>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</si>
  <si>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</si>
  <si>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</si>
  <si>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</si>
  <si>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</si>
  <si>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</si>
  <si>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</si>
  <si>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</si>
  <si>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</si>
  <si>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</si>
  <si>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</si>
  <si>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</si>
  <si>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</si>
  <si>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</si>
  <si>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</si>
  <si>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</si>
  <si>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</si>
  <si>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</si>
  <si>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</si>
  <si>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</si>
  <si>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</si>
  <si>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</si>
  <si>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</si>
  <si>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</si>
  <si>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</si>
  <si>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</si>
  <si>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</si>
  <si>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</si>
  <si>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</si>
  <si>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</si>
  <si>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</si>
  <si>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</si>
  <si>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</si>
  <si>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</si>
  <si>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</si>
  <si>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</si>
  <si>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</si>
  <si>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</si>
  <si>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</si>
  <si>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</si>
  <si>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</si>
  <si>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</si>
  <si>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</si>
  <si>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</si>
  <si>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</si>
  <si>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</si>
  <si>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</si>
  <si>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</si>
  <si>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</si>
  <si>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</si>
  <si>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</si>
  <si>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</si>
  <si>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</si>
  <si>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</si>
  <si>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</si>
  <si>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</si>
  <si>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</si>
  <si>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</si>
  <si>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</si>
  <si>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</si>
  <si>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</si>
  <si>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</si>
  <si>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</si>
  <si>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</si>
  <si>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</si>
  <si>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</si>
  <si>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</si>
  <si>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</si>
  <si>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</si>
  <si>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</si>
  <si>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</si>
  <si>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</si>
  <si>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</si>
  <si>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</si>
  <si>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</si>
  <si>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</si>
  <si>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</si>
  <si>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</si>
  <si>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</si>
  <si>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</si>
  <si>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</si>
  <si>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</si>
  <si>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</si>
  <si>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</si>
  <si>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</si>
  <si>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</si>
  <si>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</si>
  <si>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</si>
  <si>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</si>
  <si>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</si>
  <si>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</si>
  <si>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</si>
  <si>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</si>
  <si>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</si>
  <si>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</si>
  <si>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</si>
  <si>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</si>
  <si>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</si>
  <si>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</si>
  <si>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</si>
  <si>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</si>
  <si>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</si>
  <si>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</si>
  <si>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</si>
  <si>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</si>
  <si>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</si>
  <si>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</si>
  <si>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</si>
  <si>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</si>
  <si>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</si>
  <si>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</si>
  <si>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</si>
  <si>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</si>
  <si>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</si>
  <si>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</si>
  <si>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</si>
  <si>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</si>
  <si>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</si>
  <si>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</si>
  <si>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</si>
  <si>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</si>
  <si>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</si>
  <si>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</si>
  <si>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</si>
  <si>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</si>
  <si>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</si>
  <si>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</si>
  <si>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</si>
  <si>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</si>
  <si>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</si>
  <si>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</si>
  <si>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</si>
  <si>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</si>
  <si>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</si>
  <si>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</si>
  <si>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</si>
  <si>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</si>
  <si>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</si>
  <si>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</si>
  <si>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</si>
  <si>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</si>
  <si>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</si>
  <si>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</si>
  <si>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</si>
  <si>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</si>
  <si>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</si>
  <si>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</si>
  <si>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</si>
  <si>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</si>
  <si>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</si>
  <si>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</si>
  <si>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</si>
  <si>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</si>
  <si>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</si>
  <si>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</si>
  <si>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</si>
  <si>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</si>
  <si>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</si>
  <si>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</si>
  <si>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</si>
  <si>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</si>
  <si>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</si>
  <si>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</si>
  <si>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</si>
  <si>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</si>
  <si>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</si>
  <si>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</si>
  <si>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</si>
  <si>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</si>
  <si>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</si>
  <si>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</si>
  <si>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</si>
  <si>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</si>
  <si>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</si>
  <si>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</si>
  <si>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</si>
  <si>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</si>
  <si>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</si>
  <si>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</si>
  <si>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</si>
  <si>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</si>
  <si>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</si>
  <si>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</si>
  <si>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</si>
  <si>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</si>
  <si>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</si>
  <si>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</si>
  <si>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</si>
  <si>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</si>
  <si>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</si>
  <si>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</si>
  <si>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</si>
  <si>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</si>
  <si>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</si>
  <si>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</si>
  <si>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</si>
  <si>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</si>
  <si>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</si>
  <si>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</si>
  <si>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</si>
  <si>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</si>
  <si>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</si>
  <si>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</si>
  <si>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</si>
  <si>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</si>
  <si>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</si>
  <si>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</si>
  <si>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</si>
  <si>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</si>
  <si>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</si>
  <si>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</si>
  <si>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</si>
  <si>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</si>
  <si>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</si>
  <si>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</si>
  <si>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</si>
  <si>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</si>
  <si>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</si>
  <si>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</si>
  <si>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</si>
  <si>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</si>
  <si>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</si>
  <si>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</si>
  <si>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</si>
  <si>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</si>
  <si>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</si>
  <si>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</si>
  <si>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</si>
  <si>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</si>
  <si>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</si>
  <si>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</si>
  <si>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</si>
  <si>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</si>
  <si>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</si>
  <si>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</si>
  <si>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</si>
  <si>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</si>
  <si>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</si>
  <si>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</si>
  <si>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</si>
  <si>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</si>
  <si>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</si>
  <si>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</si>
  <si>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</si>
  <si>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</si>
  <si>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</si>
  <si>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</si>
  <si>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</si>
  <si>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</si>
  <si>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</si>
  <si>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</si>
  <si>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</si>
  <si>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</si>
  <si>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</si>
  <si>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</si>
  <si>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</si>
  <si>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</si>
  <si>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</si>
  <si>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</si>
  <si>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</si>
  <si>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</si>
  <si>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</si>
  <si>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</si>
  <si>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</si>
  <si>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</si>
  <si>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</si>
  <si>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</si>
  <si>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</si>
  <si>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</si>
  <si>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</si>
  <si>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</si>
  <si>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</si>
  <si>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</si>
  <si>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</si>
  <si>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</si>
  <si>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</si>
  <si>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</si>
  <si>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</si>
  <si>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</si>
  <si>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</si>
  <si>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</si>
  <si>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</si>
  <si>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</si>
  <si>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</si>
  <si>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</si>
  <si>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</si>
  <si>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</si>
  <si>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</si>
  <si>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</si>
  <si>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</si>
  <si>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</si>
  <si>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</si>
  <si>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</si>
  <si>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</si>
  <si>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</si>
  <si>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</si>
  <si>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</si>
  <si>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</si>
  <si>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</si>
  <si>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</si>
  <si>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</si>
  <si>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</si>
  <si>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</si>
  <si>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</si>
  <si>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</si>
  <si>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</si>
  <si>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</si>
  <si>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</si>
  <si>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</si>
  <si>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</si>
  <si>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</si>
  <si>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</si>
  <si>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</si>
  <si>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</si>
  <si>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</si>
  <si>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</si>
  <si>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</si>
  <si>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</si>
  <si>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</si>
  <si>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</si>
  <si>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</si>
  <si>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</si>
  <si>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</si>
  <si>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</si>
  <si>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</si>
  <si>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</si>
  <si>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</si>
  <si>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</si>
  <si>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</si>
  <si>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</si>
  <si>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</si>
  <si>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</si>
  <si>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</si>
  <si>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</si>
  <si>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</si>
  <si>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</si>
  <si>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</si>
  <si>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</si>
  <si>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</si>
  <si>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</si>
  <si>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</si>
  <si>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</si>
  <si>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</si>
  <si>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</si>
  <si>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</si>
  <si>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</si>
  <si>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</si>
  <si>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</si>
  <si>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</si>
  <si>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</si>
  <si>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</si>
  <si>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</si>
  <si>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</si>
  <si>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</si>
  <si>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</si>
  <si>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</si>
  <si>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</si>
  <si>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</si>
  <si>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</si>
  <si>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</si>
  <si>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</si>
  <si>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</si>
  <si>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</si>
  <si>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</si>
  <si>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</si>
  <si>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</si>
  <si>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</si>
  <si>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</si>
  <si>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</si>
  <si>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</si>
  <si>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</si>
  <si>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</si>
  <si>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</si>
  <si>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</si>
  <si>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</si>
  <si>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</si>
  <si>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</si>
  <si>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</si>
  <si>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</si>
  <si>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</si>
  <si>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</si>
  <si>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</si>
  <si>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</si>
  <si>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</si>
  <si>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</si>
  <si>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</si>
  <si>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</si>
  <si>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</si>
  <si>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</si>
  <si>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</si>
  <si>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</si>
  <si>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</si>
  <si>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</si>
  <si>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</si>
  <si>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</si>
  <si>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</si>
  <si>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</si>
  <si>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</si>
  <si>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</si>
  <si>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</si>
  <si>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</si>
  <si>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</si>
  <si>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</si>
  <si>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</si>
  <si>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</si>
  <si>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</si>
  <si>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</si>
  <si>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</si>
  <si>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</si>
  <si>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</si>
  <si>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</si>
  <si>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</si>
  <si>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</si>
  <si>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</si>
  <si>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</si>
  <si>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</si>
  <si>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</si>
  <si>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</si>
  <si>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</si>
  <si>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</si>
  <si>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</si>
  <si>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</si>
  <si>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</si>
  <si>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</si>
  <si>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</si>
  <si>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</si>
  <si>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</si>
  <si>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</si>
  <si>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</si>
  <si>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</si>
  <si>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</si>
  <si>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</si>
  <si>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</si>
  <si>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</si>
  <si>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</si>
  <si>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</si>
  <si>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</si>
  <si>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</si>
  <si>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</si>
  <si>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</si>
  <si>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</si>
  <si>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</si>
  <si>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</si>
  <si>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</si>
  <si>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</si>
  <si>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</si>
  <si>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</si>
  <si>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</si>
  <si>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</si>
  <si>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</si>
  <si>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</si>
  <si>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</si>
  <si>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</si>
  <si>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</si>
  <si>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</si>
  <si>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</si>
  <si>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</si>
  <si>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</si>
  <si>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</si>
  <si>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</si>
  <si>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</si>
  <si>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</si>
  <si>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</si>
  <si>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</si>
  <si>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</si>
  <si>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</si>
  <si>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</si>
  <si>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</si>
  <si>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</si>
  <si>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</si>
  <si>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</si>
  <si>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</si>
  <si>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</si>
  <si>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</si>
  <si>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</si>
  <si>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</si>
  <si>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</si>
  <si>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</si>
  <si>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</si>
  <si>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</si>
  <si>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</si>
  <si>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</si>
  <si>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</si>
  <si>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</si>
  <si>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</si>
  <si>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</si>
  <si>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</si>
  <si>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</si>
  <si>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</si>
  <si>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</si>
  <si>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</si>
  <si>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</si>
  <si>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</si>
  <si>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</si>
  <si>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</si>
  <si>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</si>
  <si>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</si>
  <si>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</si>
  <si>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</si>
  <si>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</si>
  <si>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</si>
  <si>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</si>
  <si>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</si>
  <si>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</si>
  <si>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</si>
  <si>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</si>
  <si>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</si>
  <si>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</si>
  <si>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</si>
  <si>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</si>
  <si>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</si>
  <si>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</si>
  <si>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</si>
  <si>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</si>
  <si>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</si>
  <si>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</si>
  <si>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</si>
  <si>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</si>
  <si>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</si>
  <si>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</si>
  <si>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</si>
  <si>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</si>
  <si>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</si>
  <si>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</si>
  <si>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</si>
  <si>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</si>
  <si>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</si>
  <si>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</si>
  <si>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</si>
  <si>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</si>
  <si>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</si>
  <si>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</si>
  <si>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</si>
  <si>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</si>
  <si>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</si>
  <si>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</si>
  <si>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</si>
  <si>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</si>
  <si>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</si>
  <si>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</si>
  <si>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</si>
  <si>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</si>
  <si>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</si>
  <si>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</si>
  <si>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</si>
  <si>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</si>
  <si>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</si>
  <si>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</si>
  <si>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</si>
  <si>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</si>
  <si>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</si>
  <si>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</si>
  <si>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</si>
  <si>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</si>
  <si>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</si>
  <si>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</si>
  <si>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</si>
  <si>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</si>
  <si>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</si>
  <si>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</si>
  <si>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</si>
  <si>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</si>
  <si>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</si>
  <si>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</si>
  <si>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</si>
  <si>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</si>
  <si>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</si>
  <si>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</si>
  <si>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</si>
  <si>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</si>
  <si>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</si>
  <si>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</si>
  <si>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</si>
  <si>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</si>
  <si>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</si>
  <si>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</si>
  <si>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</si>
  <si>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</si>
  <si>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</si>
  <si>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</si>
  <si>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</si>
  <si>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</si>
  <si>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</si>
  <si>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</si>
  <si>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</si>
  <si>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</si>
  <si>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</si>
  <si>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</si>
  <si>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</si>
  <si>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</si>
  <si>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</si>
  <si>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</si>
  <si>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</si>
  <si>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</si>
  <si>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</si>
  <si>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</si>
  <si>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</si>
  <si>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</si>
  <si>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</si>
  <si>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</si>
  <si>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</si>
  <si>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</si>
  <si>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</si>
  <si>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</si>
  <si>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</si>
  <si>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</si>
  <si>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</si>
  <si>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</si>
  <si>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</si>
  <si>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</si>
  <si>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</si>
  <si>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</si>
  <si>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</si>
  <si>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</si>
  <si>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</si>
  <si>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</si>
  <si>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</si>
  <si>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</si>
  <si>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</si>
  <si>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</si>
  <si>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</si>
  <si>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</si>
  <si>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</si>
  <si>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</si>
  <si>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</si>
  <si>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</si>
  <si>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</si>
  <si>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</si>
  <si>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</si>
  <si>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</si>
  <si>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</si>
  <si>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</si>
  <si>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</si>
  <si>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</si>
  <si>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</si>
  <si>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</si>
  <si>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</si>
  <si>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</si>
  <si>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</si>
  <si>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</si>
  <si>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</si>
  <si>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</si>
  <si>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</si>
  <si>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</si>
  <si>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</si>
  <si>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</si>
  <si>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</si>
  <si>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</si>
  <si>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</si>
  <si>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</si>
  <si>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</si>
  <si>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</si>
  <si>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</si>
  <si>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</si>
  <si>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</si>
  <si>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</si>
  <si>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</si>
  <si>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</si>
  <si>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</si>
  <si>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</si>
  <si>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</si>
  <si>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</si>
  <si>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</si>
  <si>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</si>
  <si>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</si>
  <si>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</si>
  <si>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</si>
  <si>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</si>
  <si>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</si>
  <si>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</si>
  <si>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</si>
  <si>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</si>
  <si>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</si>
  <si>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</si>
  <si>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</si>
  <si>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</si>
  <si>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</si>
  <si>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</si>
  <si>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</si>
  <si>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</si>
  <si>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</si>
  <si>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</si>
  <si>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</si>
  <si>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</si>
  <si>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</si>
  <si>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</si>
  <si>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</si>
  <si>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</si>
  <si>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</si>
  <si>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</si>
  <si>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</si>
  <si>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</si>
  <si>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</si>
  <si>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</si>
  <si>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</si>
  <si>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</si>
  <si>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</si>
  <si>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</si>
  <si>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</si>
  <si>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</si>
  <si>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</si>
  <si>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</si>
  <si>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</si>
  <si>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</si>
  <si>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</si>
  <si>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</si>
  <si>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</si>
  <si>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</si>
  <si>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</si>
  <si>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</si>
  <si>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</si>
  <si>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</si>
  <si>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</si>
  <si>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</si>
  <si>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</si>
  <si>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</si>
  <si>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</si>
  <si>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</si>
  <si>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</si>
  <si>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</si>
  <si>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</si>
  <si>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</si>
  <si>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</si>
  <si>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</si>
  <si>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</si>
  <si>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</si>
  <si>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</si>
  <si>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</si>
  <si>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</si>
  <si>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</si>
  <si>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</si>
  <si>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</si>
  <si>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</si>
  <si>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</si>
  <si>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</si>
  <si>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</si>
  <si>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</si>
  <si>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</si>
  <si>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</si>
  <si>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</si>
  <si>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</si>
  <si>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</si>
  <si>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</si>
  <si>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</si>
  <si>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</si>
  <si>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</si>
  <si>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</si>
  <si>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</si>
  <si>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</si>
  <si>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</si>
  <si>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</si>
  <si>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</si>
  <si>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</si>
  <si>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</si>
  <si>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</si>
  <si>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</si>
  <si>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</si>
  <si>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</si>
  <si>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</si>
  <si>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</si>
  <si>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</si>
  <si>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</si>
  <si>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</si>
  <si>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</si>
  <si>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</si>
  <si>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</si>
  <si>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</si>
  <si>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</si>
  <si>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</si>
  <si>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</si>
  <si>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</si>
  <si>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</si>
  <si>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</si>
  <si>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</si>
  <si>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</si>
  <si>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</si>
  <si>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</si>
  <si>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</si>
  <si>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</si>
  <si>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</si>
  <si>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</si>
  <si>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</si>
  <si>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</si>
  <si>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</si>
  <si>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</si>
  <si>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</si>
  <si>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</si>
  <si>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</si>
  <si>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</si>
  <si>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</si>
  <si>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</si>
  <si>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</si>
  <si>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</si>
  <si>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</si>
  <si>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</si>
  <si>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</si>
  <si>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</si>
  <si>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</si>
  <si>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</si>
  <si>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</si>
  <si>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</si>
  <si>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</si>
  <si>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</si>
  <si>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</si>
  <si>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</si>
  <si>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</si>
  <si>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</si>
  <si>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</si>
  <si>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</si>
  <si>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</si>
  <si>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</si>
  <si>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</si>
  <si>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</si>
  <si>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</si>
  <si>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</si>
  <si>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</si>
  <si>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</si>
  <si>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</si>
  <si>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</si>
  <si>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</si>
  <si>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</si>
  <si>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</si>
  <si>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</si>
  <si>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</si>
  <si>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</si>
  <si>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</si>
  <si>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</si>
  <si>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</si>
  <si>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</si>
  <si>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</si>
  <si>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</si>
  <si>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</si>
  <si>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</si>
  <si>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</si>
  <si>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</si>
  <si>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</si>
  <si>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</si>
  <si>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</si>
  <si>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</si>
  <si>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</si>
  <si>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</si>
  <si>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</si>
  <si>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</si>
  <si>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</si>
  <si>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</si>
  <si>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</si>
  <si>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</si>
  <si>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</si>
  <si>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</si>
  <si>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</si>
  <si>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</si>
  <si>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</si>
  <si>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</si>
  <si>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</si>
  <si>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</si>
  <si>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</si>
  <si>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</si>
  <si>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</si>
  <si>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</si>
  <si>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</si>
  <si>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</si>
  <si>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</si>
  <si>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</si>
  <si>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</si>
  <si>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</si>
  <si>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</si>
  <si>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</si>
  <si>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</si>
  <si>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</si>
  <si>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</si>
  <si>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</si>
  <si>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</si>
  <si>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</si>
  <si>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</si>
  <si>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</si>
  <si>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</si>
  <si>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</si>
  <si>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</si>
  <si>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</si>
  <si>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</si>
  <si>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</si>
  <si>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</si>
  <si>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</si>
  <si>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</si>
  <si>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</si>
  <si>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</si>
  <si>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</si>
  <si>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</si>
  <si>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</si>
  <si>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</si>
  <si>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</si>
  <si>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</si>
  <si>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</si>
  <si>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</si>
  <si>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</si>
  <si>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</si>
  <si>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</si>
  <si>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</si>
  <si>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</si>
  <si>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</si>
  <si>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</si>
  <si>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</si>
  <si>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</si>
  <si>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</si>
  <si>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</si>
  <si>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</si>
  <si>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</si>
  <si>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</si>
  <si>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</si>
  <si>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</si>
  <si>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</si>
  <si>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</si>
  <si>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</si>
  <si>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</si>
  <si>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</si>
  <si>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</si>
  <si>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</si>
  <si>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</si>
  <si>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</si>
  <si>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</si>
  <si>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</si>
  <si>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</si>
  <si>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</si>
  <si>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</si>
  <si>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</si>
  <si>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</si>
  <si>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</si>
  <si>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</si>
  <si>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</si>
  <si>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</si>
  <si>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</si>
  <si>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</si>
  <si>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</si>
  <si>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</si>
  <si>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</si>
  <si>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</si>
  <si>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</si>
  <si>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</si>
  <si>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</si>
  <si>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</si>
  <si>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</si>
  <si>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</si>
  <si>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</si>
  <si>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</si>
  <si>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</si>
  <si>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</si>
  <si>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</si>
  <si>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</si>
  <si>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</si>
  <si>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</si>
  <si>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</si>
  <si>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</si>
  <si>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</si>
  <si>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</si>
  <si>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</si>
  <si>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</si>
  <si>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</si>
  <si>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</si>
  <si>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</si>
  <si>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</si>
  <si>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</si>
  <si>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</si>
  <si>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</si>
  <si>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</si>
  <si>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</si>
  <si>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</si>
  <si>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</si>
  <si>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</si>
  <si>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</si>
  <si>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</si>
  <si>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</si>
  <si>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</si>
  <si>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</si>
  <si>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</si>
  <si>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</si>
  <si>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</si>
  <si>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</si>
  <si>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</si>
  <si>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</si>
  <si>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</si>
  <si>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</si>
  <si>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</si>
  <si>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</si>
  <si>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</si>
  <si>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</si>
  <si>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</si>
  <si>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</si>
  <si>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</si>
  <si>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</si>
  <si>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</si>
  <si>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</si>
  <si>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</si>
  <si>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</si>
  <si>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</si>
  <si>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</si>
  <si>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</si>
  <si>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</si>
  <si>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</si>
  <si>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</si>
  <si>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</si>
  <si>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</si>
  <si>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</si>
  <si>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</si>
  <si>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</si>
  <si>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</si>
  <si>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</si>
  <si>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</si>
  <si>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</si>
  <si>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</si>
  <si>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</si>
  <si>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</si>
  <si>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</si>
  <si>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</si>
  <si>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</si>
  <si>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</si>
  <si>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</si>
  <si>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</si>
  <si>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</si>
  <si>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</si>
  <si>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</si>
  <si>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</si>
  <si>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</si>
  <si>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</si>
  <si>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</si>
  <si>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</si>
  <si>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</si>
  <si>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</si>
  <si>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</si>
  <si>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</si>
  <si>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</si>
  <si>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</si>
  <si>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</si>
  <si>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</si>
  <si>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</si>
  <si>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</si>
  <si>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</si>
  <si>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</si>
  <si>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</si>
  <si>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</si>
  <si>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</si>
  <si>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</si>
  <si>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</si>
  <si>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</si>
  <si>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</si>
  <si>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</si>
  <si>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</si>
  <si>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</si>
  <si>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</si>
  <si>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</si>
  <si>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</si>
  <si>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</si>
  <si>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</si>
  <si>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</si>
  <si>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</si>
  <si>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</si>
  <si>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</si>
  <si>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</si>
  <si>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</si>
  <si>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</si>
  <si>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</si>
  <si>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</si>
  <si>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</si>
  <si>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</si>
  <si>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</si>
  <si>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</si>
  <si>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</si>
  <si>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</si>
  <si>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</si>
  <si>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</si>
  <si>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</si>
  <si>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</si>
  <si>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</si>
  <si>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</si>
  <si>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</si>
  <si>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</si>
  <si>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</si>
  <si>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</si>
  <si>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</si>
  <si>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</si>
  <si>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</si>
  <si>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</si>
  <si>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</si>
  <si>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</si>
  <si>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</si>
  <si>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</si>
  <si>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</si>
  <si>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</si>
  <si>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</si>
  <si>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</si>
  <si>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</si>
  <si>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</si>
  <si>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</si>
  <si>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</si>
  <si>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</si>
  <si>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</si>
  <si>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</si>
  <si>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</si>
  <si>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</si>
  <si>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</si>
  <si>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</si>
  <si>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</si>
  <si>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</si>
  <si>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</si>
  <si>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</si>
  <si>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</si>
  <si>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</si>
  <si>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</si>
  <si>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</si>
  <si>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</si>
  <si>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</si>
  <si>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</si>
  <si>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</si>
  <si>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</si>
  <si>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</si>
  <si>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</si>
  <si>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</si>
  <si>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</si>
  <si>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</si>
  <si>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</si>
  <si>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</si>
  <si>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</si>
  <si>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</si>
  <si>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</si>
  <si>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</si>
  <si>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</si>
  <si>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</si>
  <si>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</si>
  <si>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</si>
  <si>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</si>
  <si>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</si>
  <si>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</si>
  <si>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</si>
  <si>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</si>
  <si>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</si>
  <si>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</si>
  <si>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</si>
  <si>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</si>
  <si>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</si>
  <si>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</si>
  <si>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</si>
  <si>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</si>
  <si>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</si>
  <si>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</si>
  <si>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</si>
  <si>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</si>
  <si>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</si>
  <si>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</si>
  <si>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</si>
  <si>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</si>
  <si>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</si>
  <si>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</si>
  <si>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</si>
  <si>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</si>
  <si>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</si>
  <si>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</si>
  <si>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</si>
  <si>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</si>
  <si>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</si>
  <si>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</si>
  <si>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</si>
  <si>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</si>
  <si>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</si>
  <si>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</si>
  <si>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</si>
  <si>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</si>
  <si>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</si>
  <si>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</si>
  <si>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</si>
  <si>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</si>
  <si>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</si>
  <si>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</si>
  <si>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</si>
  <si>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</si>
  <si>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</si>
  <si>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</si>
  <si>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</si>
  <si>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</si>
  <si>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</si>
  <si>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</si>
  <si>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</si>
  <si>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</si>
  <si>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</si>
  <si>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</si>
  <si>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</si>
  <si>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</si>
  <si>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</si>
  <si>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</si>
  <si>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</si>
  <si>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</si>
  <si>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</si>
  <si>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</si>
  <si>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</si>
  <si>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</si>
  <si>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</si>
  <si>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</si>
  <si>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</si>
  <si>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</si>
  <si>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</si>
  <si>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</si>
  <si>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</si>
  <si>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</si>
  <si>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</si>
  <si>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</si>
  <si>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</si>
  <si>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</si>
  <si>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</si>
  <si>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</si>
  <si>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</si>
  <si>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</si>
  <si>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</si>
  <si>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</si>
  <si>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</si>
  <si>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</si>
  <si>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</si>
  <si>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</si>
  <si>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</si>
  <si>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</si>
  <si>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</si>
  <si>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</si>
  <si>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</si>
  <si>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</si>
  <si>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</si>
  <si>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</si>
  <si>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</si>
  <si>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</si>
  <si>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</si>
  <si>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</si>
  <si>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</si>
  <si>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</si>
  <si>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</si>
  <si>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</si>
  <si>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</si>
  <si>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</si>
  <si>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</si>
  <si>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</si>
  <si>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</si>
  <si>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</si>
  <si>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</si>
  <si>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</si>
  <si>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</si>
  <si>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</si>
  <si>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</si>
  <si>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</si>
  <si>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</si>
  <si>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</si>
  <si>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</si>
  <si>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</si>
  <si>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</si>
  <si>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</si>
  <si>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</si>
  <si>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</si>
  <si>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</si>
  <si>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</si>
  <si>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</si>
  <si>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</si>
  <si>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</si>
  <si>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</si>
  <si>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</si>
  <si>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</si>
  <si>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</si>
  <si>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</si>
  <si>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</si>
  <si>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</si>
  <si>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</si>
  <si>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</si>
  <si>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</si>
  <si>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</si>
  <si>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</si>
  <si>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</si>
  <si>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</si>
  <si>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</si>
  <si>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</si>
  <si>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</si>
  <si>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</si>
  <si>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</si>
  <si>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</si>
  <si>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</si>
  <si>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</si>
  <si>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</si>
  <si>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</si>
  <si>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</si>
  <si>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</si>
  <si>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</si>
  <si>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</si>
  <si>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</si>
  <si>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</si>
  <si>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</si>
  <si>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</si>
  <si>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</si>
  <si>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</si>
  <si>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</si>
  <si>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</si>
  <si>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</si>
  <si>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</si>
  <si>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</si>
  <si>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</si>
  <si>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</si>
  <si>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</si>
  <si>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</si>
  <si>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</si>
  <si>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</si>
  <si>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</si>
  <si>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</si>
  <si>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</si>
  <si>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</si>
  <si>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</si>
  <si>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</si>
  <si>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</si>
  <si>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</si>
  <si>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</si>
  <si>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</si>
  <si>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</si>
  <si>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</si>
  <si>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</si>
  <si>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</si>
  <si>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</si>
  <si>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</si>
  <si>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</si>
  <si>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</si>
  <si>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</si>
  <si>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</si>
  <si>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</si>
  <si>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</si>
  <si>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</si>
  <si>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</si>
  <si>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</si>
  <si>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</si>
  <si>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</si>
  <si>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</si>
  <si>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</si>
  <si>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</si>
  <si>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</si>
  <si>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</si>
  <si>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</si>
  <si>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</si>
  <si>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</si>
  <si>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</si>
  <si>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</si>
  <si>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</si>
  <si>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</si>
  <si>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</si>
  <si>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</si>
  <si>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</si>
  <si>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</si>
  <si>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</si>
  <si>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</si>
  <si>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</si>
  <si>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</si>
  <si>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</si>
  <si>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</si>
  <si>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</si>
  <si>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</si>
  <si>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</si>
  <si>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</si>
  <si>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</si>
  <si>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</si>
  <si>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</si>
  <si>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</si>
  <si>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</si>
  <si>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</si>
  <si>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</si>
  <si>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</si>
  <si>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</si>
  <si>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</si>
  <si>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</si>
  <si>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</si>
  <si>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</si>
  <si>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</si>
  <si>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</si>
  <si>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</si>
  <si>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</si>
  <si>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</si>
  <si>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</si>
  <si>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</si>
  <si>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</si>
  <si>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</si>
  <si>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</si>
  <si>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</si>
  <si>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</si>
  <si>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</si>
  <si>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</si>
  <si>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</si>
  <si>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</si>
  <si>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</si>
  <si>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</si>
  <si>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</si>
  <si>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</si>
  <si>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</si>
  <si>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</si>
  <si>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</si>
  <si>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</si>
  <si>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</si>
  <si>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</si>
  <si>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</si>
  <si>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</si>
  <si>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</si>
  <si>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</si>
  <si>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</si>
  <si>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</si>
  <si>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</si>
  <si>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</si>
  <si>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</si>
  <si>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</si>
  <si>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</si>
  <si>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</si>
  <si>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</si>
  <si>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</si>
  <si>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</si>
  <si>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</si>
  <si>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</si>
  <si>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</si>
  <si>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</si>
  <si>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</si>
  <si>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</si>
  <si>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</si>
  <si>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</si>
  <si>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</si>
  <si>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</si>
  <si>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</si>
  <si>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</si>
  <si>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</si>
  <si>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</si>
  <si>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</si>
  <si>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</si>
  <si>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</si>
  <si>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</si>
  <si>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</si>
  <si>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</si>
  <si>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</si>
  <si>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</si>
  <si>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</si>
  <si>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</si>
  <si>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</si>
  <si>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</si>
  <si>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</si>
  <si>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REGIONALANTIOQUIA</t>
  </si>
  <si>
    <t>GOBERNACION DE ANTIOQUIA</t>
  </si>
  <si>
    <t>ICBF - REGIONAL CORDOBA</t>
  </si>
  <si>
    <t>1129/2016</t>
  </si>
  <si>
    <t>1130/2016</t>
  </si>
  <si>
    <t>4600004985</t>
  </si>
  <si>
    <t>23001832018</t>
  </si>
  <si>
    <t>23001782018</t>
  </si>
  <si>
    <t>23/2020/244</t>
  </si>
  <si>
    <t>23/2020/233</t>
  </si>
  <si>
    <t>23/2020/242</t>
  </si>
  <si>
    <t>23/2020/239</t>
  </si>
  <si>
    <t>23/2020/282</t>
  </si>
  <si>
    <t>Atender a la primera infancia en el namarco de la politica de estado"de Cero a Siempre", especificamente a los niños y niñas menores de 5 años(cinco) de familias de situacion de vulnerabilidad de conformidad con la directrizes, y parametros establecidos por el ICBF, en las siguientes formas de atencion : Hogares comunitarias de biuenestar tradicionales, familiares, multiples, agrupados, empresariales jardines sociales, FAMI y Hogares comunitarios integrales.</t>
  </si>
  <si>
    <t>Anuar ezfuerzo para el desarrollo  de acciones de atencion integral de la primera infancia de la modalidad Familiar del municipio de Necocli</t>
  </si>
  <si>
    <t>Atender a la primera infancia en el marco de la politica de estado para el desarrolo integral de la primera infancia "de Cero a Siempre",  de conformidad con la directrizes, linealientos y parametros establecidos por el ICBF, para los servicios: Hogares comunitarios de bienestar familiares.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</si>
  <si>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</si>
  <si>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</si>
  <si>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Promover la proteccion integral y proyectos de vida de los niños, las niñas y adolescentes a traves de la implementacion del programa generaciones con bienestar modalidad etnica</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</si>
  <si>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</si>
  <si>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JUAN JOSE CORONADO TUIRAN</t>
  </si>
  <si>
    <t>CRA 14 N° 32-36 PISO 2 BARRIO EL EDEN</t>
  </si>
  <si>
    <t>3166339619</t>
  </si>
  <si>
    <t>corporacionamigosdelatierra@hotmail.com</t>
  </si>
  <si>
    <t>2021-23-10000732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</si>
</sst>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G13"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2700</v>
      </c>
      <c r="D15" s="35"/>
      <c r="E15" s="35"/>
      <c r="F15" s="5"/>
      <c r="G15" s="32" t="s">
        <v>1168</v>
      </c>
      <c r="H15" s="103" t="s">
        <v>220</v>
      </c>
      <c r="I15" s="32" t="s">
        <v>2624</v>
      </c>
      <c r="J15" s="108"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812005406</v>
      </c>
      <c r="C20" s="5"/>
      <c r="D20" s="73"/>
      <c r="E20" s="5"/>
      <c r="F20" s="5"/>
      <c r="G20" s="5"/>
      <c r="H20" s="178"/>
      <c r="I20" s="140" t="s">
        <v>220</v>
      </c>
      <c r="J20" s="141" t="s">
        <v>487</v>
      </c>
      <c r="K20" s="142">
        <v>9232035303</v>
      </c>
      <c r="L20" s="143">
        <v>44197</v>
      </c>
      <c r="M20" s="143">
        <v>44561</v>
      </c>
      <c r="N20" s="126">
        <f>+(M20-L20)/30</f>
        <v>12.133333333333333</v>
      </c>
      <c r="O20" s="129"/>
      <c r="U20" s="125"/>
      <c r="V20" s="105">
        <f ca="1">NOW()</f>
        <v>44188.417680324077</v>
      </c>
      <c r="W20" s="105">
        <f ca="1">NOW()</f>
        <v>44188.417680324077</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3">
      <c r="A22" s="9"/>
      <c r="B22" s="71"/>
      <c r="C22" s="5"/>
      <c r="D22" s="5"/>
      <c r="E22" s="5"/>
      <c r="F22" s="5"/>
      <c r="G22" s="5"/>
      <c r="H22" s="70"/>
      <c r="I22" s="140"/>
      <c r="J22" s="141"/>
      <c r="K22" s="142"/>
      <c r="L22" s="143"/>
      <c r="M22" s="143"/>
      <c r="N22" s="127">
        <f t="shared" ref="N22:N33" si="1">+(M22-L22)/30</f>
        <v>0</v>
      </c>
      <c r="O22" s="130"/>
    </row>
    <row r="23" spans="1:23" ht="30" customHeight="1" outlineLevel="1" x14ac:dyDescent="0.3">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3">
      <c r="A24" s="9"/>
      <c r="B24" s="101"/>
      <c r="C24" s="21"/>
      <c r="D24" s="21"/>
      <c r="E24" s="21"/>
      <c r="F24" s="5"/>
      <c r="G24" s="5"/>
      <c r="H24" s="70"/>
      <c r="I24" s="140"/>
      <c r="J24" s="141"/>
      <c r="K24" s="142"/>
      <c r="L24" s="143"/>
      <c r="M24" s="143"/>
      <c r="N24" s="127">
        <f t="shared" si="1"/>
        <v>0</v>
      </c>
      <c r="O24" s="130"/>
    </row>
    <row r="25" spans="1:23" ht="30" customHeight="1" outlineLevel="1" x14ac:dyDescent="0.3">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CORPORACION AMIGOS DE LA TIERRA</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2695</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2679</v>
      </c>
      <c r="E48" s="168">
        <v>42675</v>
      </c>
      <c r="F48" s="168">
        <v>43312</v>
      </c>
      <c r="G48" s="151">
        <f>IF(AND(E48&lt;&gt;"",F48&lt;&gt;""),((F48-E48)/30),"")</f>
        <v>21.233333333333334</v>
      </c>
      <c r="H48" s="114" t="s">
        <v>2689</v>
      </c>
      <c r="I48" s="113" t="s">
        <v>36</v>
      </c>
      <c r="J48" s="113" t="s">
        <v>152</v>
      </c>
      <c r="K48" s="115">
        <v>2400394860</v>
      </c>
      <c r="L48" s="116" t="s">
        <v>1148</v>
      </c>
      <c r="M48" s="110">
        <f>+IF(L48="No",1,IF(L48="Si","Ingrese %",""))</f>
        <v>1</v>
      </c>
      <c r="N48" s="116" t="s">
        <v>27</v>
      </c>
      <c r="O48" s="116" t="s">
        <v>26</v>
      </c>
      <c r="P48" s="78"/>
    </row>
    <row r="49" spans="1:16" s="6" customFormat="1" ht="24.75" customHeight="1" x14ac:dyDescent="0.25">
      <c r="A49" s="134">
        <v>2</v>
      </c>
      <c r="B49" s="114" t="s">
        <v>2676</v>
      </c>
      <c r="C49" s="116" t="s">
        <v>31</v>
      </c>
      <c r="D49" s="113" t="s">
        <v>2680</v>
      </c>
      <c r="E49" s="168">
        <v>42675</v>
      </c>
      <c r="F49" s="168">
        <v>43312</v>
      </c>
      <c r="G49" s="151">
        <f t="shared" ref="G49:G50" si="2">IF(AND(E49&lt;&gt;"",F49&lt;&gt;""),((F49-E49)/30),"")</f>
        <v>21.233333333333334</v>
      </c>
      <c r="H49" s="114" t="s">
        <v>2689</v>
      </c>
      <c r="I49" s="113" t="s">
        <v>36</v>
      </c>
      <c r="J49" s="113" t="s">
        <v>150</v>
      </c>
      <c r="K49" s="115">
        <v>2360389729</v>
      </c>
      <c r="L49" s="116" t="s">
        <v>1148</v>
      </c>
      <c r="M49" s="110">
        <f t="shared" ref="M49:M57" si="3">+IF(L49="No",1,IF(L49="Si","Ingrese %",""))</f>
        <v>1</v>
      </c>
      <c r="N49" s="116" t="s">
        <v>27</v>
      </c>
      <c r="O49" s="116" t="s">
        <v>26</v>
      </c>
      <c r="P49" s="78"/>
    </row>
    <row r="50" spans="1:16" s="6" customFormat="1" ht="24.75" customHeight="1" x14ac:dyDescent="0.25">
      <c r="A50" s="134">
        <v>3</v>
      </c>
      <c r="B50" s="114" t="s">
        <v>2677</v>
      </c>
      <c r="C50" s="116" t="s">
        <v>31</v>
      </c>
      <c r="D50" s="113" t="s">
        <v>2681</v>
      </c>
      <c r="E50" s="168">
        <v>42457</v>
      </c>
      <c r="F50" s="168">
        <v>42735</v>
      </c>
      <c r="G50" s="151">
        <f t="shared" si="2"/>
        <v>9.2666666666666675</v>
      </c>
      <c r="H50" s="114" t="s">
        <v>2690</v>
      </c>
      <c r="I50" s="113" t="s">
        <v>36</v>
      </c>
      <c r="J50" s="113" t="s">
        <v>111</v>
      </c>
      <c r="K50" s="115">
        <v>1890240782</v>
      </c>
      <c r="L50" s="116" t="s">
        <v>1148</v>
      </c>
      <c r="M50" s="110">
        <f t="shared" si="3"/>
        <v>1</v>
      </c>
      <c r="N50" s="116" t="s">
        <v>27</v>
      </c>
      <c r="O50" s="116" t="s">
        <v>26</v>
      </c>
      <c r="P50" s="78"/>
    </row>
    <row r="51" spans="1:16" s="6" customFormat="1" ht="24.75" customHeight="1" outlineLevel="1" x14ac:dyDescent="0.25">
      <c r="A51" s="134">
        <v>4</v>
      </c>
      <c r="B51" s="114" t="s">
        <v>2678</v>
      </c>
      <c r="C51" s="116" t="s">
        <v>31</v>
      </c>
      <c r="D51" s="113" t="s">
        <v>2682</v>
      </c>
      <c r="E51" s="168">
        <v>43313</v>
      </c>
      <c r="F51" s="168">
        <v>43449</v>
      </c>
      <c r="G51" s="151">
        <f t="shared" ref="G51:G107" si="4">IF(AND(E51&lt;&gt;"",F51&lt;&gt;""),((F51-E51)/30),"")</f>
        <v>4.5333333333333332</v>
      </c>
      <c r="H51" s="114" t="s">
        <v>2691</v>
      </c>
      <c r="I51" s="113" t="s">
        <v>220</v>
      </c>
      <c r="J51" s="113" t="s">
        <v>507</v>
      </c>
      <c r="K51" s="111">
        <v>1496350649</v>
      </c>
      <c r="L51" s="116" t="s">
        <v>1148</v>
      </c>
      <c r="M51" s="110">
        <f t="shared" si="3"/>
        <v>1</v>
      </c>
      <c r="N51" s="116" t="s">
        <v>27</v>
      </c>
      <c r="O51" s="116" t="s">
        <v>26</v>
      </c>
      <c r="P51" s="78"/>
    </row>
    <row r="52" spans="1:16" s="7" customFormat="1" ht="24.75" customHeight="1" outlineLevel="1" x14ac:dyDescent="0.25">
      <c r="A52" s="135">
        <v>5</v>
      </c>
      <c r="B52" s="114" t="s">
        <v>2678</v>
      </c>
      <c r="C52" s="116" t="s">
        <v>31</v>
      </c>
      <c r="D52" s="113" t="s">
        <v>2683</v>
      </c>
      <c r="E52" s="168">
        <v>43313</v>
      </c>
      <c r="F52" s="168">
        <v>43449</v>
      </c>
      <c r="G52" s="151">
        <f t="shared" si="4"/>
        <v>4.5333333333333332</v>
      </c>
      <c r="H52" s="114" t="s">
        <v>2691</v>
      </c>
      <c r="I52" s="113" t="s">
        <v>220</v>
      </c>
      <c r="J52" s="113" t="s">
        <v>490</v>
      </c>
      <c r="K52" s="111">
        <v>710644583</v>
      </c>
      <c r="L52" s="116" t="s">
        <v>1148</v>
      </c>
      <c r="M52" s="110">
        <f t="shared" si="3"/>
        <v>1</v>
      </c>
      <c r="N52" s="116" t="s">
        <v>27</v>
      </c>
      <c r="O52" s="116" t="s">
        <v>26</v>
      </c>
      <c r="P52" s="79"/>
    </row>
    <row r="53" spans="1:16" s="7" customFormat="1" ht="24.75" customHeight="1" outlineLevel="1" x14ac:dyDescent="0.25">
      <c r="A53" s="135">
        <v>6</v>
      </c>
      <c r="B53" s="114" t="s">
        <v>2678</v>
      </c>
      <c r="C53" s="116" t="s">
        <v>31</v>
      </c>
      <c r="D53" s="113" t="s">
        <v>2684</v>
      </c>
      <c r="E53" s="168">
        <v>43942</v>
      </c>
      <c r="F53" s="168">
        <v>44165</v>
      </c>
      <c r="G53" s="151">
        <f t="shared" si="4"/>
        <v>7.4333333333333336</v>
      </c>
      <c r="H53" s="114" t="s">
        <v>2692</v>
      </c>
      <c r="I53" s="113" t="s">
        <v>220</v>
      </c>
      <c r="J53" s="113" t="s">
        <v>497</v>
      </c>
      <c r="K53" s="111">
        <v>3590238199</v>
      </c>
      <c r="L53" s="116" t="s">
        <v>26</v>
      </c>
      <c r="M53" s="110">
        <v>0.6</v>
      </c>
      <c r="N53" s="116" t="s">
        <v>2634</v>
      </c>
      <c r="O53" s="116" t="s">
        <v>1148</v>
      </c>
      <c r="P53" s="79"/>
    </row>
    <row r="54" spans="1:16" s="7" customFormat="1" ht="24.75" customHeight="1" outlineLevel="1" x14ac:dyDescent="0.25">
      <c r="A54" s="135">
        <v>7</v>
      </c>
      <c r="B54" s="114" t="s">
        <v>2678</v>
      </c>
      <c r="C54" s="116" t="s">
        <v>31</v>
      </c>
      <c r="D54" s="113" t="s">
        <v>2685</v>
      </c>
      <c r="E54" s="168">
        <v>43942</v>
      </c>
      <c r="F54" s="168">
        <v>44165</v>
      </c>
      <c r="G54" s="151">
        <f t="shared" si="4"/>
        <v>7.4333333333333336</v>
      </c>
      <c r="H54" s="114" t="s">
        <v>2693</v>
      </c>
      <c r="I54" s="113" t="s">
        <v>220</v>
      </c>
      <c r="J54" s="113" t="s">
        <v>507</v>
      </c>
      <c r="K54" s="111">
        <v>1949987613</v>
      </c>
      <c r="L54" s="116" t="s">
        <v>26</v>
      </c>
      <c r="M54" s="110">
        <v>0.8</v>
      </c>
      <c r="N54" s="116" t="s">
        <v>2634</v>
      </c>
      <c r="O54" s="116" t="s">
        <v>1148</v>
      </c>
      <c r="P54" s="79"/>
    </row>
    <row r="55" spans="1:16" s="7" customFormat="1" ht="24.75" customHeight="1" outlineLevel="1" x14ac:dyDescent="0.25">
      <c r="A55" s="135">
        <v>8</v>
      </c>
      <c r="B55" s="114" t="s">
        <v>2678</v>
      </c>
      <c r="C55" s="116" t="s">
        <v>31</v>
      </c>
      <c r="D55" s="113" t="s">
        <v>2686</v>
      </c>
      <c r="E55" s="168">
        <v>43942</v>
      </c>
      <c r="F55" s="168">
        <v>44165</v>
      </c>
      <c r="G55" s="151">
        <f t="shared" si="4"/>
        <v>7.4333333333333336</v>
      </c>
      <c r="H55" s="114" t="s">
        <v>2693</v>
      </c>
      <c r="I55" s="113" t="s">
        <v>220</v>
      </c>
      <c r="J55" s="113" t="s">
        <v>502</v>
      </c>
      <c r="K55" s="115">
        <v>1045376113</v>
      </c>
      <c r="L55" s="116" t="s">
        <v>26</v>
      </c>
      <c r="M55" s="110">
        <v>0.8</v>
      </c>
      <c r="N55" s="116" t="s">
        <v>2634</v>
      </c>
      <c r="O55" s="116" t="s">
        <v>1148</v>
      </c>
      <c r="P55" s="79"/>
    </row>
    <row r="56" spans="1:16" s="7" customFormat="1" ht="24.75" customHeight="1" outlineLevel="1" x14ac:dyDescent="0.25">
      <c r="A56" s="135">
        <v>9</v>
      </c>
      <c r="B56" s="114" t="s">
        <v>2678</v>
      </c>
      <c r="C56" s="116" t="s">
        <v>31</v>
      </c>
      <c r="D56" s="113" t="s">
        <v>2687</v>
      </c>
      <c r="E56" s="168">
        <v>43948</v>
      </c>
      <c r="F56" s="168">
        <v>44165</v>
      </c>
      <c r="G56" s="151">
        <f t="shared" si="4"/>
        <v>7.2333333333333334</v>
      </c>
      <c r="H56" s="114" t="s">
        <v>2693</v>
      </c>
      <c r="I56" s="113" t="s">
        <v>220</v>
      </c>
      <c r="J56" s="113" t="s">
        <v>487</v>
      </c>
      <c r="K56" s="115">
        <v>2736245479</v>
      </c>
      <c r="L56" s="116" t="s">
        <v>26</v>
      </c>
      <c r="M56" s="110">
        <v>0.8</v>
      </c>
      <c r="N56" s="116" t="s">
        <v>2634</v>
      </c>
      <c r="O56" s="116" t="s">
        <v>1148</v>
      </c>
      <c r="P56" s="79"/>
    </row>
    <row r="57" spans="1:16" s="7" customFormat="1" ht="24.75" customHeight="1" outlineLevel="1" x14ac:dyDescent="0.25">
      <c r="A57" s="135">
        <v>10</v>
      </c>
      <c r="B57" s="114" t="s">
        <v>2678</v>
      </c>
      <c r="C57" s="116" t="s">
        <v>31</v>
      </c>
      <c r="D57" s="113" t="s">
        <v>2688</v>
      </c>
      <c r="E57" s="168">
        <v>44071</v>
      </c>
      <c r="F57" s="168">
        <v>44180</v>
      </c>
      <c r="G57" s="151">
        <f t="shared" si="4"/>
        <v>3.6333333333333333</v>
      </c>
      <c r="H57" s="114" t="s">
        <v>2694</v>
      </c>
      <c r="I57" s="113" t="s">
        <v>220</v>
      </c>
      <c r="J57" s="113" t="s">
        <v>513</v>
      </c>
      <c r="K57" s="115">
        <v>205528675</v>
      </c>
      <c r="L57" s="116" t="s">
        <v>1148</v>
      </c>
      <c r="M57" s="110">
        <f t="shared" si="3"/>
        <v>1</v>
      </c>
      <c r="N57" s="116" t="s">
        <v>2634</v>
      </c>
      <c r="O57" s="116" t="s">
        <v>1148</v>
      </c>
      <c r="P57" s="79"/>
    </row>
    <row r="58" spans="1:16" s="7" customFormat="1" ht="24.75" customHeight="1" outlineLevel="1" x14ac:dyDescent="0.25">
      <c r="A58" s="135">
        <v>11</v>
      </c>
      <c r="B58" s="64"/>
      <c r="C58" s="65"/>
      <c r="D58" s="63"/>
      <c r="E58" s="136"/>
      <c r="F58" s="136"/>
      <c r="G58" s="151" t="str">
        <f t="shared" si="4"/>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4"/>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4"/>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4"/>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4"/>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4"/>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4"/>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c r="E114" s="136"/>
      <c r="F114" s="136"/>
      <c r="G114" s="151" t="str">
        <f>IF(AND(E114&lt;&gt;"",F114&lt;&gt;""),((F114-E114)/30),"")</f>
        <v/>
      </c>
      <c r="H114" s="114"/>
      <c r="I114" s="113"/>
      <c r="J114" s="113"/>
      <c r="K114" s="115"/>
      <c r="L114" s="100" t="str">
        <f>+IF(AND(K114&gt;0,O114="Ejecución"),(K114/877802)*Tabla28[[#This Row],[% participación]],IF(AND(K114&gt;0,O114&lt;&gt;"Ejecución"),"-",""))</f>
        <v/>
      </c>
      <c r="M114" s="116"/>
      <c r="N114" s="164" t="str">
        <f>+IF(M118="No",1,IF(M118="Si","Ingrese %",""))</f>
        <v/>
      </c>
      <c r="O114" s="153" t="s">
        <v>1150</v>
      </c>
      <c r="P114" s="78"/>
    </row>
    <row r="115" spans="1:16" s="6" customFormat="1" ht="24.75" customHeight="1" x14ac:dyDescent="0.25">
      <c r="A115" s="134">
        <v>2</v>
      </c>
      <c r="B115" s="152" t="s">
        <v>2665</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2665</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2665</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2665</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2665</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2665</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2665</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2665</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2665</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2665</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2665</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2665</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2665</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2665</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2665</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2665</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2665</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2665</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2665</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2665</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2665</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2665</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2665</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2665</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2665</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2665</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2665</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2665</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2665</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2665</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2665</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2665</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2665</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2665</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2665</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2665</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2665</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2665</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2665</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2665</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2665</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2665</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c r="G179" s="156" t="str">
        <f>IF(F179&gt;0,SUM(E179+F179),"")</f>
        <v/>
      </c>
      <c r="H179" s="5"/>
      <c r="I179" s="213" t="s">
        <v>2671</v>
      </c>
      <c r="J179" s="213"/>
      <c r="K179" s="213"/>
      <c r="L179" s="213"/>
      <c r="M179" s="163"/>
      <c r="O179" s="8"/>
      <c r="Q179" s="19"/>
      <c r="R179" s="150" t="str">
        <f>IF(M179&gt;0,SUM(L179+M179),"")</f>
        <v/>
      </c>
      <c r="T179" s="19"/>
      <c r="U179" s="169" t="s">
        <v>1166</v>
      </c>
      <c r="V179" s="169"/>
      <c r="W179" s="169"/>
      <c r="X179" s="24">
        <v>0.02</v>
      </c>
      <c r="Y179" s="155"/>
      <c r="Z179" s="156" t="str">
        <f>IF(Y179&gt;0,SUM(E181+Y179),"")</f>
        <v/>
      </c>
      <c r="AA179" s="19"/>
      <c r="AB179" s="19"/>
    </row>
    <row r="180" spans="1:28" ht="23.45" hidden="1" x14ac:dyDescent="0.3">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45" hidden="1" x14ac:dyDescent="0.3">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45" hidden="1" x14ac:dyDescent="0.3">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v>
      </c>
      <c r="D185" s="91" t="s">
        <v>2628</v>
      </c>
      <c r="E185" s="94">
        <f>+(C185*SUM(K20:K35))</f>
        <v>0</v>
      </c>
      <c r="F185" s="92"/>
      <c r="G185" s="93"/>
      <c r="H185" s="88"/>
      <c r="I185" s="90" t="s">
        <v>2627</v>
      </c>
      <c r="J185" s="157">
        <f>+SUM(M179:M183)</f>
        <v>0</v>
      </c>
      <c r="K185" s="194" t="s">
        <v>2628</v>
      </c>
      <c r="L185" s="194"/>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8">
        <v>43487</v>
      </c>
      <c r="D193" s="5"/>
      <c r="E193" s="117">
        <v>50</v>
      </c>
      <c r="F193" s="5"/>
      <c r="G193" s="5"/>
      <c r="H193" s="138" t="s">
        <v>2696</v>
      </c>
      <c r="J193" s="5"/>
      <c r="K193" s="118">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2697</v>
      </c>
      <c r="J211" s="27" t="s">
        <v>2622</v>
      </c>
      <c r="K211" s="139" t="s">
        <v>2697</v>
      </c>
      <c r="L211" s="21"/>
      <c r="M211" s="21"/>
      <c r="N211" s="21"/>
      <c r="O211" s="8"/>
    </row>
    <row r="212" spans="1:15" x14ac:dyDescent="0.25">
      <c r="A212" s="9"/>
      <c r="B212" s="27" t="s">
        <v>2619</v>
      </c>
      <c r="C212" s="138" t="s">
        <v>2696</v>
      </c>
      <c r="D212" s="21"/>
      <c r="G212" s="27" t="s">
        <v>2621</v>
      </c>
      <c r="H212" s="139" t="s">
        <v>2698</v>
      </c>
      <c r="J212" s="27" t="s">
        <v>2623</v>
      </c>
      <c r="K212" s="138"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purl.org/dc/dcmitype/"/>
    <ds:schemaRef ds:uri="a65d333d-5b59-4810-bc94-b80d9325abbc"/>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ROCIO</cp:lastModifiedBy>
  <cp:lastPrinted>2020-12-22T16:38:59Z</cp:lastPrinted>
  <dcterms:created xsi:type="dcterms:W3CDTF">2020-10-14T21:57:42Z</dcterms:created>
  <dcterms:modified xsi:type="dcterms:W3CDTF">2020-12-23T15:01:29Z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