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<sst xmlns="http://schemas.openxmlformats.org/spreadsheetml/2006/main" count="3111" uniqueCount="2701">
  <si>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</si>
  <si>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</si>
  <si>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</si>
  <si>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</si>
  <si>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</si>
  <si>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</si>
  <si>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</si>
  <si>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</si>
  <si>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</si>
  <si>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</si>
  <si>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</si>
  <si>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</si>
  <si>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</si>
  <si>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</si>
  <si>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</si>
  <si>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</si>
  <si>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</si>
  <si>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</si>
  <si>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</si>
  <si>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</si>
  <si>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</si>
  <si>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</si>
  <si>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</si>
  <si>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</si>
  <si>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</si>
  <si>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</si>
  <si>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</si>
  <si>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</si>
  <si>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</si>
  <si>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</si>
  <si>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</si>
  <si>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</si>
  <si>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</si>
  <si>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</si>
  <si>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</si>
  <si>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</si>
  <si>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</si>
  <si>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</si>
  <si>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</si>
  <si>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</si>
  <si>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</si>
  <si>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</si>
  <si>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</si>
  <si>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</si>
  <si>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</si>
  <si>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</si>
  <si>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</si>
  <si>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</si>
  <si>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</si>
  <si>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</si>
  <si>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</si>
  <si>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</si>
  <si>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</si>
  <si>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</si>
  <si>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</si>
  <si>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</si>
  <si>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</si>
  <si>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</si>
  <si>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</si>
  <si>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</si>
  <si>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</si>
  <si>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</si>
  <si>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</si>
  <si>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</si>
  <si>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</si>
  <si>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</si>
  <si>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</si>
  <si>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</si>
  <si>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</si>
  <si>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</si>
  <si>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</si>
  <si>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</si>
  <si>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</si>
  <si>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</si>
  <si>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</si>
  <si>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</si>
  <si>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</si>
  <si>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</si>
  <si>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</si>
  <si>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</si>
  <si>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</si>
  <si>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</si>
  <si>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</si>
  <si>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</si>
  <si>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</si>
  <si>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</si>
  <si>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</si>
  <si>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</si>
  <si>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</si>
  <si>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</si>
  <si>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</si>
  <si>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</si>
  <si>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</si>
  <si>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</si>
  <si>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</si>
  <si>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</si>
  <si>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</si>
  <si>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</si>
  <si>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</si>
  <si>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</si>
  <si>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</si>
  <si>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</si>
  <si>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</si>
  <si>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</si>
  <si>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</si>
  <si>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</si>
  <si>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</si>
  <si>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</si>
  <si>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</si>
  <si>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</si>
  <si>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</si>
  <si>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</si>
  <si>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</si>
  <si>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</si>
  <si>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</si>
  <si>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</si>
  <si>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</si>
  <si>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</si>
  <si>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</si>
  <si>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</si>
  <si>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</si>
  <si>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</si>
  <si>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</si>
  <si>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</si>
  <si>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</si>
  <si>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</si>
  <si>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</si>
  <si>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</si>
  <si>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</si>
  <si>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</si>
  <si>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</si>
  <si>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</si>
  <si>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</si>
  <si>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</si>
  <si>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</si>
  <si>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</si>
  <si>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</si>
  <si>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</si>
  <si>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</si>
  <si>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</si>
  <si>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</si>
  <si>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</si>
  <si>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</si>
  <si>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</si>
  <si>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</si>
  <si>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</si>
  <si>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</si>
  <si>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</si>
  <si>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</si>
  <si>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</si>
  <si>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</si>
  <si>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</si>
  <si>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</si>
  <si>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</si>
  <si>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</si>
  <si>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</si>
  <si>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</si>
  <si>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</si>
  <si>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</si>
  <si>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</si>
  <si>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</si>
  <si>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</si>
  <si>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</si>
  <si>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</si>
  <si>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</si>
  <si>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</si>
  <si>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</si>
  <si>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</si>
  <si>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</si>
  <si>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</si>
  <si>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</si>
  <si>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</si>
  <si>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</si>
  <si>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</si>
  <si>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</si>
  <si>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</si>
  <si>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</si>
  <si>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</si>
  <si>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</si>
  <si>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</si>
  <si>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</si>
  <si>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</si>
  <si>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</si>
  <si>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</si>
  <si>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</si>
  <si>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</si>
  <si>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</si>
  <si>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</si>
  <si>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</si>
  <si>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</si>
  <si>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</si>
  <si>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</si>
  <si>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</si>
  <si>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</si>
  <si>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</si>
  <si>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</si>
  <si>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</si>
  <si>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</si>
  <si>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</si>
  <si>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</si>
  <si>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</si>
  <si>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</si>
  <si>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</si>
  <si>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</si>
  <si>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</si>
  <si>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</si>
  <si>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</si>
  <si>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</si>
  <si>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</si>
  <si>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</si>
  <si>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</si>
  <si>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</si>
  <si>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</si>
  <si>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</si>
  <si>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</si>
  <si>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</si>
  <si>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</si>
  <si>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</si>
  <si>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</si>
  <si>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</si>
  <si>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</si>
  <si>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</si>
  <si>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</si>
  <si>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</si>
  <si>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</si>
  <si>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</si>
  <si>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</si>
  <si>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</si>
  <si>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</si>
  <si>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</si>
  <si>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</si>
  <si>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</si>
  <si>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</si>
  <si>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</si>
  <si>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</si>
  <si>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</si>
  <si>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</si>
  <si>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</si>
  <si>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</si>
  <si>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</si>
  <si>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</si>
  <si>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</si>
  <si>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</si>
  <si>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</si>
  <si>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</si>
  <si>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</si>
  <si>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</si>
  <si>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</si>
  <si>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</si>
  <si>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</si>
  <si>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</si>
  <si>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</si>
  <si>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</si>
  <si>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</si>
  <si>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</si>
  <si>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</si>
  <si>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</si>
  <si>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</si>
  <si>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</si>
  <si>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</si>
  <si>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</si>
  <si>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</si>
  <si>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</si>
  <si>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</si>
  <si>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</si>
  <si>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</si>
  <si>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</si>
  <si>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</si>
  <si>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</si>
  <si>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</si>
  <si>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</si>
  <si>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</si>
  <si>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</si>
  <si>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</si>
  <si>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</si>
  <si>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</si>
  <si>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</si>
  <si>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</si>
  <si>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</si>
  <si>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</si>
  <si>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</si>
  <si>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</si>
  <si>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</si>
  <si>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</si>
  <si>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</si>
  <si>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</si>
  <si>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</si>
  <si>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</si>
  <si>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</si>
  <si>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</si>
  <si>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</si>
  <si>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</si>
  <si>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</si>
  <si>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</si>
  <si>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</si>
  <si>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</si>
  <si>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</si>
  <si>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</si>
  <si>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</si>
  <si>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</si>
  <si>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</si>
  <si>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</si>
  <si>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</si>
  <si>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</si>
  <si>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</si>
  <si>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</si>
  <si>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</si>
  <si>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</si>
  <si>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</si>
  <si>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</si>
  <si>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</si>
  <si>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</si>
  <si>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</si>
  <si>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</si>
  <si>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</si>
  <si>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</si>
  <si>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</si>
  <si>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</si>
  <si>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</si>
  <si>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</si>
  <si>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</si>
  <si>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</si>
  <si>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</si>
  <si>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</si>
  <si>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</si>
  <si>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</si>
  <si>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</si>
  <si>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</si>
  <si>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</si>
  <si>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</si>
  <si>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</si>
  <si>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</si>
  <si>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</si>
  <si>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</si>
  <si>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</si>
  <si>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</si>
  <si>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</si>
  <si>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</si>
  <si>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</si>
  <si>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</si>
  <si>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</si>
  <si>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</si>
  <si>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</si>
  <si>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</si>
  <si>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</si>
  <si>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</si>
  <si>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</si>
  <si>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</si>
  <si>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</si>
  <si>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</si>
  <si>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</si>
  <si>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</si>
  <si>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</si>
  <si>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</si>
  <si>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</si>
  <si>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</si>
  <si>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</si>
  <si>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</si>
  <si>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</si>
  <si>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</si>
  <si>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</si>
  <si>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</si>
  <si>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</si>
  <si>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</si>
  <si>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</si>
  <si>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</si>
  <si>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</si>
  <si>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</si>
  <si>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</si>
  <si>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</si>
  <si>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</si>
  <si>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</si>
  <si>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</si>
  <si>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</si>
  <si>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</si>
  <si>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</si>
  <si>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</si>
  <si>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</si>
  <si>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</si>
  <si>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</si>
  <si>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</si>
  <si>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</si>
  <si>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</si>
  <si>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</si>
  <si>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</si>
  <si>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</si>
  <si>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</si>
  <si>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</si>
  <si>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</si>
  <si>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</si>
  <si>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</si>
  <si>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</si>
  <si>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</si>
  <si>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</si>
  <si>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</si>
  <si>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</si>
  <si>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</si>
  <si>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</si>
  <si>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</si>
  <si>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</si>
  <si>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</si>
  <si>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</si>
  <si>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</si>
  <si>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</si>
  <si>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</si>
  <si>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</si>
  <si>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</si>
  <si>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</si>
  <si>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</si>
  <si>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</si>
  <si>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</si>
  <si>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</si>
  <si>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</si>
  <si>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</si>
  <si>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</si>
  <si>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</si>
  <si>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</si>
  <si>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</si>
  <si>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</si>
  <si>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</si>
  <si>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</si>
  <si>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</si>
  <si>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</si>
  <si>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</si>
  <si>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</si>
  <si>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</si>
  <si>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</si>
  <si>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</si>
  <si>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</si>
  <si>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</si>
  <si>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</si>
  <si>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</si>
  <si>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</si>
  <si>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</si>
  <si>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</si>
  <si>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</si>
  <si>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</si>
  <si>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</si>
  <si>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</si>
  <si>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</si>
  <si>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</si>
  <si>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</si>
  <si>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</si>
  <si>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</si>
  <si>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</si>
  <si>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</si>
  <si>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</si>
  <si>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</si>
  <si>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</si>
  <si>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</si>
  <si>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</si>
  <si>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</si>
  <si>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</si>
  <si>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</si>
  <si>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</si>
  <si>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</si>
  <si>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</si>
  <si>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</si>
  <si>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</si>
  <si>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</si>
  <si>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</si>
  <si>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</si>
  <si>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</si>
  <si>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</si>
  <si>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</si>
  <si>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</si>
  <si>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</si>
  <si>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</si>
  <si>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</si>
  <si>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</si>
  <si>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</si>
  <si>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</si>
  <si>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</si>
  <si>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</si>
  <si>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</si>
  <si>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</si>
  <si>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</si>
  <si>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</si>
  <si>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</si>
  <si>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</si>
  <si>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</si>
  <si>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</si>
  <si>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</si>
  <si>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</si>
  <si>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</si>
  <si>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</si>
  <si>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</si>
  <si>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</si>
  <si>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</si>
  <si>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</si>
  <si>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</si>
  <si>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</si>
  <si>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</si>
  <si>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</si>
  <si>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</si>
  <si>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</si>
  <si>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</si>
  <si>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</si>
  <si>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</si>
  <si>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</si>
  <si>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</si>
  <si>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</si>
  <si>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</si>
  <si>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</si>
  <si>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</si>
  <si>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</si>
  <si>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</si>
  <si>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</si>
  <si>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</si>
  <si>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</si>
  <si>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</si>
  <si>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</si>
  <si>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</si>
  <si>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</si>
  <si>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</si>
  <si>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</si>
  <si>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</si>
  <si>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</si>
  <si>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</si>
  <si>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</si>
  <si>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</si>
  <si>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</si>
  <si>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</si>
  <si>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</si>
  <si>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</si>
  <si>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</si>
  <si>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</si>
  <si>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</si>
  <si>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</si>
  <si>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</si>
  <si>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</si>
  <si>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</si>
  <si>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</si>
  <si>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</si>
  <si>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</si>
  <si>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</si>
  <si>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</si>
  <si>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</si>
  <si>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</si>
  <si>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</si>
  <si>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</si>
  <si>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</si>
  <si>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</si>
  <si>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</si>
  <si>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</si>
  <si>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</si>
  <si>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</si>
  <si>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</si>
  <si>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</si>
  <si>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</si>
  <si>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</si>
  <si>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</si>
  <si>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</si>
  <si>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</si>
  <si>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</si>
  <si>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</si>
  <si>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</si>
  <si>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</si>
  <si>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</si>
  <si>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</si>
  <si>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</si>
  <si>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</si>
  <si>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</si>
  <si>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</si>
  <si>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</si>
  <si>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</si>
  <si>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</si>
  <si>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</si>
  <si>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</si>
  <si>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</si>
  <si>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</si>
  <si>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</si>
  <si>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</si>
  <si>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</si>
  <si>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</si>
  <si>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</si>
  <si>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</si>
  <si>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</si>
  <si>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</si>
  <si>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</si>
  <si>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</si>
  <si>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</si>
  <si>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</si>
  <si>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</si>
  <si>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</si>
  <si>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</si>
  <si>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</si>
  <si>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</si>
  <si>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</si>
  <si>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</si>
  <si>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</si>
  <si>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</si>
  <si>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</si>
  <si>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</si>
  <si>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</si>
  <si>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</si>
  <si>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</si>
  <si>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</si>
  <si>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</si>
  <si>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</si>
  <si>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</si>
  <si>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</si>
  <si>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</si>
  <si>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</si>
  <si>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</si>
  <si>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</si>
  <si>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</si>
  <si>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</si>
  <si>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</si>
  <si>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</si>
  <si>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</si>
  <si>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</si>
  <si>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</si>
  <si>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</si>
  <si>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</si>
  <si>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</si>
  <si>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</si>
  <si>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</si>
  <si>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</si>
  <si>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</si>
  <si>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</si>
  <si>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</si>
  <si>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</si>
  <si>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</si>
  <si>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</si>
  <si>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</si>
  <si>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</si>
  <si>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</si>
  <si>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</si>
  <si>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</si>
  <si>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</si>
  <si>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</si>
  <si>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</si>
  <si>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</si>
  <si>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</si>
  <si>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</si>
  <si>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</si>
  <si>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</si>
  <si>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</si>
  <si>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</si>
  <si>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</si>
  <si>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</si>
  <si>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</si>
  <si>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</si>
  <si>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</si>
  <si>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</si>
  <si>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</si>
  <si>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</si>
  <si>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</si>
  <si>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</si>
  <si>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</si>
  <si>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</si>
  <si>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</si>
  <si>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</si>
  <si>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</si>
  <si>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</si>
  <si>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</si>
  <si>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</si>
  <si>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</si>
  <si>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</si>
  <si>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</si>
  <si>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</si>
  <si>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</si>
  <si>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</si>
  <si>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</si>
  <si>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</si>
  <si>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</si>
  <si>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</si>
  <si>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</si>
  <si>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</si>
  <si>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</si>
  <si>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</si>
  <si>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</si>
  <si>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</si>
  <si>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</si>
  <si>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</si>
  <si>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</si>
  <si>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</si>
  <si>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</si>
  <si>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</si>
  <si>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</si>
  <si>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</si>
  <si>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</si>
  <si>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</si>
  <si>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</si>
  <si>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</si>
  <si>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</si>
  <si>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</si>
  <si>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</si>
  <si>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</si>
  <si>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</si>
  <si>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</si>
  <si>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</si>
  <si>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</si>
  <si>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</si>
  <si>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</si>
  <si>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</si>
  <si>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</si>
  <si>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</si>
  <si>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</si>
  <si>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</si>
  <si>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</si>
  <si>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</si>
  <si>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</si>
  <si>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</si>
  <si>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</si>
  <si>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</si>
  <si>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</si>
  <si>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</si>
  <si>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</si>
  <si>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</si>
  <si>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</si>
  <si>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</si>
  <si>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</si>
  <si>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</si>
  <si>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</si>
  <si>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</si>
  <si>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</si>
  <si>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</si>
  <si>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</si>
  <si>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</si>
  <si>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</si>
  <si>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</si>
  <si>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</si>
  <si>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</si>
  <si>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</si>
  <si>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</si>
  <si>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</si>
  <si>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</si>
  <si>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</si>
  <si>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</si>
  <si>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</si>
  <si>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</si>
  <si>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</si>
  <si>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</si>
  <si>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</si>
  <si>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</si>
  <si>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</si>
  <si>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</si>
  <si>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</si>
  <si>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</si>
  <si>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</si>
  <si>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</si>
  <si>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</si>
  <si>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</si>
  <si>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</si>
  <si>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</si>
  <si>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</si>
  <si>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</si>
  <si>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</si>
  <si>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</si>
  <si>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</si>
  <si>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</si>
  <si>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</si>
  <si>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</si>
  <si>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</si>
  <si>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</si>
  <si>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</si>
  <si>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</si>
  <si>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</si>
  <si>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</si>
  <si>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</si>
  <si>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</si>
  <si>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</si>
  <si>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</si>
  <si>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</si>
  <si>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</si>
  <si>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</si>
  <si>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</si>
  <si>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</si>
  <si>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</si>
  <si>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</si>
  <si>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</si>
  <si>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</si>
  <si>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</si>
  <si>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</si>
  <si>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</si>
  <si>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</si>
  <si>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</si>
  <si>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</si>
  <si>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</si>
  <si>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</si>
  <si>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</si>
  <si>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</si>
  <si>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</si>
  <si>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</si>
  <si>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</si>
  <si>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</si>
  <si>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</si>
  <si>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</si>
  <si>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</si>
  <si>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</si>
  <si>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</si>
  <si>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</si>
  <si>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</si>
  <si>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</si>
  <si>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</si>
  <si>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</si>
  <si>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</si>
  <si>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</si>
  <si>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</si>
  <si>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</si>
  <si>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</si>
  <si>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</si>
  <si>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</si>
  <si>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</si>
  <si>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</si>
  <si>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</si>
  <si>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</si>
  <si>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</si>
  <si>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</si>
  <si>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</si>
  <si>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</si>
  <si>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</si>
  <si>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</si>
  <si>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</si>
  <si>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</si>
  <si>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</si>
  <si>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</si>
  <si>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</si>
  <si>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</si>
  <si>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</si>
  <si>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</si>
  <si>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</si>
  <si>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</si>
  <si>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</si>
  <si>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</si>
  <si>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</si>
  <si>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</si>
  <si>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</si>
  <si>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</si>
  <si>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</si>
  <si>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</si>
  <si>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</si>
  <si>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</si>
  <si>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</si>
  <si>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</si>
  <si>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</si>
  <si>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</si>
  <si>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</si>
  <si>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</si>
  <si>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</si>
  <si>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</si>
  <si>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</si>
  <si>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</si>
  <si>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</si>
  <si>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</si>
  <si>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</si>
  <si>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</si>
  <si>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</si>
  <si>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</si>
  <si>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</si>
  <si>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</si>
  <si>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</si>
  <si>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</si>
  <si>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</si>
  <si>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</si>
  <si>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</si>
  <si>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</si>
  <si>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</si>
  <si>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</si>
  <si>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</si>
  <si>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</si>
  <si>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</si>
  <si>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</si>
  <si>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</si>
  <si>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</si>
  <si>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</si>
  <si>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</si>
  <si>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</si>
  <si>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</si>
  <si>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</si>
  <si>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</si>
  <si>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</si>
  <si>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</si>
  <si>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</si>
  <si>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</si>
  <si>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</si>
  <si>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</si>
  <si>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</si>
  <si>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</si>
  <si>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</si>
  <si>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</si>
  <si>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</si>
  <si>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</si>
  <si>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</si>
  <si>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</si>
  <si>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</si>
  <si>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</si>
  <si>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</si>
  <si>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</si>
  <si>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</si>
  <si>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</si>
  <si>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</si>
  <si>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</si>
  <si>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</si>
  <si>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</si>
  <si>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</si>
  <si>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</si>
  <si>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</si>
  <si>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</si>
  <si>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</si>
  <si>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</si>
  <si>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</si>
  <si>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</si>
  <si>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</si>
  <si>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</si>
  <si>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</si>
  <si>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</si>
  <si>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</si>
  <si>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</si>
  <si>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</si>
  <si>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</si>
  <si>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</si>
  <si>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</si>
  <si>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</si>
  <si>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</si>
  <si>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</si>
  <si>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</si>
  <si>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</si>
  <si>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</si>
  <si>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</si>
  <si>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</si>
  <si>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</si>
  <si>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</si>
  <si>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</si>
  <si>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</si>
  <si>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</si>
  <si>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</si>
  <si>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</si>
  <si>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</si>
  <si>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</si>
  <si>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</si>
  <si>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</si>
  <si>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</si>
  <si>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</si>
  <si>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</si>
  <si>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</si>
  <si>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</si>
  <si>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</si>
  <si>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</si>
  <si>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</si>
  <si>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</si>
  <si>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</si>
  <si>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</si>
  <si>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</si>
  <si>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</si>
  <si>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</si>
  <si>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</si>
  <si>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</si>
  <si>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</si>
  <si>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</si>
  <si>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</si>
  <si>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</si>
  <si>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</si>
  <si>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</si>
  <si>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</si>
  <si>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</si>
  <si>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</si>
  <si>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</si>
  <si>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</si>
  <si>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</si>
  <si>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</si>
  <si>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</si>
  <si>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</si>
  <si>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</si>
  <si>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</si>
  <si>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</si>
  <si>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</si>
  <si>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</si>
  <si>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</si>
  <si>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</si>
  <si>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</si>
  <si>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</si>
  <si>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</si>
  <si>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</si>
  <si>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</si>
  <si>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</si>
  <si>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</si>
  <si>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</si>
  <si>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</si>
  <si>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</si>
  <si>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</si>
  <si>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</si>
  <si>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</si>
  <si>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</si>
  <si>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</si>
  <si>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</si>
  <si>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</si>
  <si>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</si>
  <si>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</si>
  <si>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</si>
  <si>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</si>
  <si>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</si>
  <si>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</si>
  <si>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</si>
  <si>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</si>
  <si>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</si>
  <si>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</si>
  <si>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</si>
  <si>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</si>
  <si>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</si>
  <si>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</si>
  <si>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</si>
  <si>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</si>
  <si>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</si>
  <si>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</si>
  <si>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</si>
  <si>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</si>
  <si>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</si>
  <si>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</si>
  <si>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</si>
  <si>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</si>
  <si>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</si>
  <si>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</si>
  <si>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</si>
  <si>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</si>
  <si>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</si>
  <si>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</si>
  <si>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</si>
  <si>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</si>
  <si>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</si>
  <si>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</si>
  <si>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</si>
  <si>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</si>
  <si>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</si>
  <si>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</si>
  <si>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</si>
  <si>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</si>
  <si>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</si>
  <si>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</si>
  <si>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</si>
  <si>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</si>
  <si>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</si>
  <si>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</si>
  <si>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</si>
  <si>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</si>
  <si>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</si>
  <si>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</si>
  <si>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</si>
  <si>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</si>
  <si>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</si>
  <si>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</si>
  <si>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</si>
  <si>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</si>
  <si>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</si>
  <si>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</si>
  <si>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</si>
  <si>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</si>
  <si>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</si>
  <si>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</si>
  <si>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</si>
  <si>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</si>
  <si>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</si>
  <si>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</si>
  <si>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</si>
  <si>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</si>
  <si>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</si>
  <si>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</si>
  <si>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</si>
  <si>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</si>
  <si>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</si>
  <si>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</si>
  <si>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</si>
  <si>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</si>
  <si>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</si>
  <si>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</si>
  <si>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</si>
  <si>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</si>
  <si>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</si>
  <si>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</si>
  <si>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</si>
  <si>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</si>
  <si>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</si>
  <si>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</si>
  <si>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</si>
  <si>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</si>
  <si>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</si>
  <si>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</si>
  <si>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</si>
  <si>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</si>
  <si>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</si>
  <si>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</si>
  <si>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</si>
  <si>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</si>
  <si>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</si>
  <si>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</si>
  <si>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</si>
  <si>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</si>
  <si>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</si>
  <si>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</si>
  <si>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</si>
  <si>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</si>
  <si>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</si>
  <si>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</si>
  <si>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</si>
  <si>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</si>
  <si>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</si>
  <si>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</si>
  <si>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</si>
  <si>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</si>
  <si>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</si>
  <si>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</si>
  <si>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</si>
  <si>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</si>
  <si>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</si>
  <si>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</si>
  <si>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</si>
  <si>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</si>
  <si>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</si>
  <si>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</si>
  <si>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</si>
  <si>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</si>
  <si>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</si>
  <si>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</si>
  <si>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</si>
  <si>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</si>
  <si>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</si>
  <si>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</si>
  <si>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</si>
  <si>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</si>
  <si>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</si>
  <si>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</si>
  <si>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</si>
  <si>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</si>
  <si>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</si>
  <si>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</si>
  <si>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</si>
  <si>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</si>
  <si>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</si>
  <si>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</si>
  <si>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</si>
  <si>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</si>
  <si>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</si>
  <si>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</si>
  <si>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</si>
  <si>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</si>
  <si>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</si>
  <si>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</si>
  <si>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</si>
  <si>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</si>
  <si>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</si>
  <si>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</si>
  <si>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</si>
  <si>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</si>
  <si>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</si>
  <si>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</si>
  <si>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</si>
  <si>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</si>
  <si>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</si>
  <si>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</si>
  <si>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</si>
  <si>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</si>
  <si>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</si>
  <si>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</si>
  <si>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</si>
  <si>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</si>
  <si>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</si>
  <si>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</si>
  <si>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</si>
  <si>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</si>
  <si>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</si>
  <si>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</si>
  <si>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</si>
  <si>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</si>
  <si>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</si>
  <si>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</si>
  <si>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</si>
  <si>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</si>
  <si>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</si>
  <si>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</si>
  <si>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</si>
  <si>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</si>
  <si>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</si>
  <si>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</si>
  <si>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</si>
  <si>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</si>
  <si>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</si>
  <si>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</si>
  <si>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</si>
  <si>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</si>
  <si>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</si>
  <si>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</si>
  <si>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</si>
  <si>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</si>
  <si>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</si>
  <si>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</si>
  <si>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</si>
  <si>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</si>
  <si>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</si>
  <si>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</si>
  <si>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</si>
  <si>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</si>
  <si>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</si>
  <si>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</si>
  <si>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</si>
  <si>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</si>
  <si>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</si>
  <si>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</si>
  <si>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</si>
  <si>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</si>
  <si>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</si>
  <si>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</si>
  <si>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</si>
  <si>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</si>
  <si>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</si>
  <si>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</si>
  <si>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</si>
  <si>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</si>
  <si>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</si>
  <si>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</si>
  <si>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</si>
  <si>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</si>
  <si>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</si>
  <si>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</si>
  <si>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</si>
  <si>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</si>
  <si>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</si>
  <si>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</si>
  <si>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</si>
  <si>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</si>
  <si>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</si>
  <si>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</si>
  <si>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</si>
  <si>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</si>
  <si>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</si>
  <si>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</si>
  <si>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</si>
  <si>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</si>
  <si>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</si>
  <si>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</si>
  <si>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</si>
  <si>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</si>
  <si>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</si>
  <si>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</si>
  <si>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</si>
  <si>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</si>
  <si>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</si>
  <si>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</si>
  <si>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</si>
  <si>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</si>
  <si>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</si>
  <si>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</si>
  <si>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</si>
  <si>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</si>
  <si>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</si>
  <si>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</si>
  <si>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</si>
  <si>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</si>
  <si>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</si>
  <si>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</si>
  <si>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</si>
  <si>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</si>
  <si>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</si>
  <si>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</si>
  <si>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</si>
  <si>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</si>
  <si>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</si>
  <si>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</si>
  <si>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</si>
  <si>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</si>
  <si>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</si>
  <si>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</si>
  <si>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</si>
  <si>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</si>
  <si>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</si>
  <si>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</si>
  <si>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</si>
  <si>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</si>
  <si>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</si>
  <si>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</si>
  <si>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</si>
  <si>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</si>
  <si>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</si>
  <si>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</si>
  <si>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</si>
  <si>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</si>
  <si>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</si>
  <si>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</si>
  <si>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</si>
  <si>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</si>
  <si>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</si>
  <si>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</si>
  <si>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</si>
  <si>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</si>
  <si>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</si>
  <si>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</si>
  <si>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</si>
  <si>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</si>
  <si>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</si>
  <si>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</si>
  <si>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</si>
  <si>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</si>
  <si>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</si>
  <si>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</si>
  <si>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</si>
  <si>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</si>
  <si>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</si>
  <si>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</si>
  <si>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</si>
  <si>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</si>
  <si>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</si>
  <si>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</si>
  <si>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</si>
  <si>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</si>
  <si>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</si>
  <si>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</si>
  <si>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</si>
  <si>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</si>
  <si>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</si>
  <si>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</si>
  <si>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</si>
  <si>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</si>
  <si>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</si>
  <si>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</si>
  <si>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</si>
  <si>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</si>
  <si>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</si>
  <si>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</si>
  <si>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</si>
  <si>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</si>
  <si>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</si>
  <si>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</si>
  <si>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</si>
  <si>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</si>
  <si>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</si>
  <si>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</si>
  <si>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</si>
  <si>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</si>
  <si>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</si>
  <si>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</si>
  <si>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</si>
  <si>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</si>
  <si>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</si>
  <si>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</si>
  <si>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</si>
  <si>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</si>
  <si>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</si>
  <si>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</si>
  <si>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</si>
  <si>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</si>
  <si>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</si>
  <si>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</si>
  <si>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</si>
  <si>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</si>
  <si>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</si>
  <si>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</si>
  <si>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</si>
  <si>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</si>
  <si>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</si>
  <si>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</si>
  <si>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</si>
  <si>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</si>
  <si>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</si>
  <si>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</si>
  <si>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</si>
  <si>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</si>
  <si>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</si>
  <si>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</si>
  <si>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</si>
  <si>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</si>
  <si>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</si>
  <si>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</si>
  <si>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</si>
  <si>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</si>
  <si>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</si>
  <si>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</si>
  <si>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</si>
  <si>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</si>
  <si>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</si>
  <si>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</si>
  <si>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</si>
  <si>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</si>
  <si>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</si>
  <si>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</si>
  <si>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</si>
  <si>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</si>
  <si>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</si>
  <si>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</si>
  <si>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</si>
  <si>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</si>
  <si>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</si>
  <si>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</si>
  <si>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</si>
  <si>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</si>
  <si>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</si>
  <si>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</si>
  <si>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</si>
  <si>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</si>
  <si>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</si>
  <si>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</si>
  <si>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</si>
  <si>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</si>
  <si>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</si>
  <si>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</si>
  <si>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</si>
  <si>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</si>
  <si>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</si>
  <si>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</si>
  <si>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</si>
  <si>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</si>
  <si>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</si>
  <si>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</si>
  <si>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</si>
  <si>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</si>
  <si>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</si>
  <si>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</si>
  <si>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</si>
  <si>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</si>
  <si>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</si>
  <si>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</si>
  <si>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</si>
  <si>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</si>
  <si>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</si>
  <si>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</si>
  <si>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</si>
  <si>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</si>
  <si>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</si>
  <si>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</si>
  <si>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</si>
  <si>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</si>
  <si>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</si>
  <si>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</si>
  <si>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</si>
  <si>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</si>
  <si>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</si>
  <si>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</si>
  <si>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</si>
  <si>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</si>
  <si>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</si>
  <si>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</si>
  <si>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</si>
  <si>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</si>
  <si>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</si>
  <si>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</si>
  <si>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</si>
  <si>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</si>
  <si>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</si>
  <si>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</si>
  <si>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</si>
  <si>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</si>
  <si>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</si>
  <si>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</si>
  <si>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</si>
  <si>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</si>
  <si>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</si>
  <si>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</si>
  <si>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</si>
  <si>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</si>
  <si>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</si>
  <si>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</si>
  <si>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</si>
  <si>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</si>
  <si>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</si>
  <si>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</si>
  <si>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</si>
  <si>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</si>
  <si>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</si>
  <si>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</si>
  <si>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</si>
  <si>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</si>
  <si>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</si>
  <si>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</si>
  <si>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</si>
  <si>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</si>
  <si>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</si>
  <si>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</si>
  <si>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</si>
  <si>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</si>
  <si>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</si>
  <si>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</si>
  <si>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</si>
  <si>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</si>
  <si>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</si>
  <si>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</si>
  <si>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</si>
  <si>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</si>
  <si>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</si>
  <si>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</si>
  <si>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</si>
  <si>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</si>
  <si>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</si>
  <si>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</si>
  <si>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</si>
  <si>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</si>
  <si>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</si>
  <si>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</si>
  <si>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</si>
  <si>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</si>
  <si>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</si>
  <si>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</si>
  <si>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</si>
  <si>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</si>
  <si>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</si>
  <si>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</si>
  <si>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</si>
  <si>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</si>
  <si>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</si>
  <si>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</si>
  <si>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</si>
  <si>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</si>
  <si>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</si>
  <si>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</si>
  <si>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</si>
  <si>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</si>
  <si>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</si>
  <si>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</si>
  <si>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</si>
  <si>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</si>
  <si>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</si>
  <si>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</si>
  <si>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</si>
  <si>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</si>
  <si>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</si>
  <si>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</si>
  <si>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</si>
  <si>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</si>
  <si>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</si>
  <si>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</si>
  <si>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</si>
  <si>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</si>
  <si>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</si>
  <si>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</si>
  <si>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</si>
  <si>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</si>
  <si>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</si>
  <si>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</si>
  <si>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</si>
  <si>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</si>
  <si>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</si>
  <si>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</si>
  <si>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</si>
  <si>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</si>
  <si>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</si>
  <si>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</si>
  <si>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</si>
  <si>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</si>
  <si>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</si>
  <si>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</si>
  <si>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</si>
  <si>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</si>
  <si>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</si>
  <si>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</si>
  <si>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</si>
  <si>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</si>
  <si>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</si>
  <si>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</si>
  <si>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</si>
  <si>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</si>
  <si>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</si>
  <si>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</si>
  <si>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</si>
  <si>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</si>
  <si>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</si>
  <si>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</si>
  <si>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</si>
  <si>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</si>
  <si>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</si>
  <si>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</si>
  <si>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</si>
  <si>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</si>
  <si>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</si>
  <si>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</si>
  <si>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</si>
  <si>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</si>
  <si>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</si>
  <si>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</si>
  <si>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</si>
  <si>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</si>
  <si>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</si>
  <si>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</si>
  <si>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</si>
  <si>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</si>
  <si>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</si>
  <si>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</si>
  <si>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</si>
  <si>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</si>
  <si>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</si>
  <si>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</si>
  <si>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</si>
  <si>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</si>
  <si>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</si>
  <si>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</si>
  <si>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</si>
  <si>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</si>
  <si>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</si>
  <si>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</si>
  <si>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</si>
  <si>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</si>
  <si>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</si>
  <si>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</si>
  <si>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</si>
  <si>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</si>
  <si>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</si>
  <si>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</si>
  <si>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</si>
  <si>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</si>
  <si>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</si>
  <si>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</si>
  <si>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</si>
  <si>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</si>
  <si>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</si>
  <si>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</si>
  <si>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</si>
  <si>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</si>
  <si>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</si>
  <si>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</si>
  <si>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</si>
  <si>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</si>
  <si>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</si>
  <si>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</si>
  <si>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</si>
  <si>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</si>
  <si>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</si>
  <si>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</si>
  <si>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</si>
  <si>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</si>
  <si>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</si>
  <si>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</si>
  <si>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</si>
  <si>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</si>
  <si>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</si>
  <si>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</si>
  <si>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</si>
  <si>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</si>
  <si>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</si>
  <si>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</si>
  <si>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</si>
  <si>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</si>
  <si>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</si>
  <si>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</si>
  <si>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</si>
  <si>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</si>
  <si>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</si>
  <si>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</si>
  <si>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</si>
  <si>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</si>
  <si>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</si>
  <si>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</si>
  <si>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</si>
  <si>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</si>
  <si>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</si>
  <si>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</si>
  <si>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</si>
  <si>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</si>
  <si>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</si>
  <si>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</si>
  <si>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</si>
  <si>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</si>
  <si>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</si>
  <si>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</si>
  <si>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</si>
  <si>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</si>
  <si>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</si>
  <si>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</si>
  <si>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</si>
  <si>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</si>
  <si>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</si>
  <si>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</si>
  <si>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</si>
  <si>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</si>
  <si>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</si>
  <si>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</si>
  <si>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</si>
  <si>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</si>
  <si>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</si>
  <si>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</si>
  <si>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</si>
  <si>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</si>
  <si>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</si>
  <si>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</si>
  <si>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</si>
  <si>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</si>
  <si>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</si>
  <si>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</si>
  <si>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</si>
  <si>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</si>
  <si>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</si>
  <si>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</si>
  <si>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</si>
  <si>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</si>
  <si>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</si>
  <si>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</si>
  <si>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</si>
  <si>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</si>
  <si>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</si>
  <si>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</si>
  <si>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</si>
  <si>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</si>
  <si>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</si>
  <si>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</si>
  <si>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</si>
  <si>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</si>
  <si>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</si>
  <si>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</si>
  <si>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</si>
  <si>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</si>
  <si>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</si>
  <si>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</si>
  <si>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</si>
  <si>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</si>
  <si>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</si>
  <si>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</si>
  <si>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</si>
  <si>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</si>
  <si>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</si>
  <si>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</si>
  <si>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</si>
  <si>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</si>
  <si>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</si>
  <si>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</si>
  <si>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</si>
  <si>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</si>
  <si>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</si>
  <si>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</si>
  <si>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</si>
  <si>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</si>
  <si>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</si>
  <si>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</si>
  <si>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</si>
  <si>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</si>
  <si>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</si>
  <si>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</si>
  <si>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</si>
  <si>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</si>
  <si>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</si>
  <si>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</si>
  <si>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</si>
  <si>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</si>
  <si>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</si>
  <si>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</si>
  <si>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</si>
  <si>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</si>
  <si>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</si>
  <si>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</si>
  <si>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</si>
  <si>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</si>
  <si>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</si>
  <si>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</si>
  <si>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</si>
  <si>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</si>
  <si>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</si>
  <si>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</si>
  <si>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</si>
  <si>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</si>
  <si>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</si>
  <si>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</si>
  <si>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</si>
  <si>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</si>
  <si>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</si>
  <si>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</si>
  <si>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</si>
  <si>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</si>
  <si>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</si>
  <si>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</si>
  <si>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</si>
  <si>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</si>
  <si>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</si>
  <si>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</si>
  <si>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</si>
  <si>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</si>
  <si>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</si>
  <si>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</si>
  <si>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</si>
  <si>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</si>
  <si>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</si>
  <si>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</si>
  <si>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</si>
  <si>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</si>
  <si>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</si>
  <si>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</si>
  <si>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</si>
  <si>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</si>
  <si>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</si>
  <si>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</si>
  <si>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</si>
  <si>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</si>
  <si>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</si>
  <si>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</si>
  <si>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</si>
  <si>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</si>
  <si>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</si>
  <si>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</si>
  <si>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</si>
  <si>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</si>
  <si>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</si>
  <si>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</si>
  <si>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</si>
  <si>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</si>
  <si>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</si>
  <si>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</si>
  <si>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</si>
  <si>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</si>
  <si>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</si>
  <si>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</si>
  <si>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</si>
  <si>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</si>
  <si>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</si>
  <si>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</si>
  <si>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</si>
  <si>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</si>
  <si>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</si>
  <si>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</si>
  <si>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</si>
  <si>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</si>
  <si>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</si>
  <si>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</si>
  <si>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</si>
  <si>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</si>
  <si>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</si>
  <si>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</si>
  <si>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</si>
  <si>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</si>
  <si>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</si>
  <si>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</si>
  <si>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</si>
  <si>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</si>
  <si>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</si>
  <si>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</si>
  <si>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</si>
  <si>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</si>
  <si>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</si>
  <si>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</si>
  <si>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</si>
  <si>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</si>
  <si>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</si>
  <si>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</si>
  <si>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</si>
  <si>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</si>
  <si>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</si>
  <si>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</si>
  <si>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</si>
  <si>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</si>
  <si>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</si>
  <si>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</si>
  <si>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</si>
  <si>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</si>
  <si>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</si>
  <si>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</si>
  <si>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</si>
  <si>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</si>
  <si>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</si>
  <si>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</si>
  <si>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</si>
  <si>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</si>
  <si>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</si>
  <si>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</si>
  <si>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</si>
  <si>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</si>
  <si>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</si>
  <si>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</si>
  <si>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</si>
  <si>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</si>
  <si>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</si>
  <si>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</si>
  <si>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</si>
  <si>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</si>
  <si>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</si>
  <si>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</si>
  <si>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</si>
  <si>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</si>
  <si>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</si>
  <si>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</si>
  <si>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</si>
  <si>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</si>
  <si>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</si>
  <si>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</si>
  <si>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</si>
  <si>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</si>
  <si>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</si>
  <si>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</si>
  <si>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</si>
  <si>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</si>
  <si>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</si>
  <si>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</si>
  <si>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</si>
  <si>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</si>
  <si>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</si>
  <si>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</si>
  <si>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</si>
  <si>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</si>
  <si>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</si>
  <si>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</si>
  <si>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</si>
  <si>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</si>
  <si>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</si>
  <si>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</si>
  <si>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</si>
  <si>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</si>
  <si>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</si>
  <si>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</si>
  <si>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</si>
  <si>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</si>
  <si>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</si>
  <si>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</si>
  <si>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</si>
  <si>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</si>
  <si>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</si>
  <si>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</si>
  <si>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</si>
  <si>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</si>
  <si>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</si>
  <si>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</si>
  <si>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</si>
  <si>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</si>
  <si>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</si>
  <si>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</si>
  <si>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</si>
  <si>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</si>
  <si>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</si>
  <si>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</si>
  <si>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</si>
  <si>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</si>
  <si>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</si>
  <si>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</si>
  <si>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</si>
  <si>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</si>
  <si>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</si>
  <si>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</si>
  <si>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</si>
  <si>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</si>
  <si>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</si>
  <si>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</si>
  <si>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</si>
  <si>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</si>
  <si>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</si>
  <si>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</si>
  <si>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</si>
  <si>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</si>
  <si>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</si>
  <si>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</si>
  <si>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</si>
  <si>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</si>
  <si>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</si>
  <si>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</si>
  <si>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</si>
  <si>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</si>
  <si>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</si>
  <si>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</si>
  <si>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</si>
  <si>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</si>
  <si>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</si>
  <si>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</si>
  <si>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</si>
  <si>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</si>
  <si>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</si>
  <si>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</si>
  <si>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</si>
  <si>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</si>
  <si>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</si>
  <si>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</si>
  <si>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</si>
  <si>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</si>
  <si>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</si>
  <si>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</si>
  <si>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</si>
  <si>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</si>
  <si>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</si>
  <si>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</si>
  <si>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</si>
  <si>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</si>
  <si>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</si>
  <si>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</si>
  <si>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</si>
  <si>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</si>
  <si>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</si>
  <si>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</si>
  <si>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</si>
  <si>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</si>
  <si>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</si>
  <si>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</si>
  <si>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</si>
  <si>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</si>
  <si>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</si>
  <si>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</si>
  <si>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</si>
  <si>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</si>
  <si>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</si>
  <si>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</si>
  <si>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</si>
  <si>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</si>
  <si>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</si>
  <si>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</si>
  <si>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</si>
  <si>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</si>
  <si>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</si>
  <si>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</si>
  <si>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</si>
  <si>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</si>
  <si>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</si>
  <si>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</si>
  <si>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</si>
  <si>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</si>
  <si>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</si>
  <si>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</si>
  <si>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</si>
  <si>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</si>
  <si>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</si>
  <si>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</si>
  <si>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</si>
  <si>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</si>
  <si>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</si>
  <si>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</si>
  <si>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</si>
  <si>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</si>
  <si>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</si>
  <si>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</si>
  <si>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</si>
  <si>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</si>
  <si>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</si>
  <si>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</si>
  <si>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</si>
  <si>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</si>
  <si>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</si>
  <si>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</si>
  <si>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</si>
  <si>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</si>
  <si>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</si>
  <si>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</si>
  <si>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</si>
  <si>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</si>
  <si>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</si>
  <si>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</si>
  <si>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</si>
  <si>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</si>
  <si>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</si>
  <si>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</si>
  <si>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</si>
  <si>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</si>
  <si>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</si>
  <si>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</si>
  <si>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</si>
  <si>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</si>
  <si>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</si>
  <si>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</si>
  <si>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</si>
  <si>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</si>
  <si>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</si>
  <si>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</si>
  <si>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</si>
  <si>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</si>
  <si>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</si>
  <si>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</si>
  <si>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</si>
  <si>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</si>
  <si>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</si>
  <si>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</si>
  <si>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</si>
  <si>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</si>
  <si>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</si>
  <si>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</si>
  <si>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</si>
  <si>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</si>
  <si>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</si>
  <si>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</si>
  <si>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</si>
  <si>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</si>
  <si>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</si>
  <si>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</si>
  <si>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</si>
  <si>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</si>
  <si>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</si>
  <si>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</si>
  <si>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</si>
  <si>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</si>
  <si>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</si>
  <si>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</si>
  <si>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</si>
  <si>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</si>
  <si>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</si>
  <si>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</si>
  <si>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</si>
  <si>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</si>
  <si>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</si>
  <si>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</si>
  <si>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</si>
  <si>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</si>
  <si>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</si>
  <si>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</si>
  <si>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</si>
  <si>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</si>
  <si>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</si>
  <si>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</si>
  <si>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</si>
  <si>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</si>
  <si>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</si>
  <si>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</si>
  <si>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</si>
  <si>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</si>
  <si>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</si>
  <si>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</si>
  <si>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</si>
  <si>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</si>
  <si>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</si>
  <si>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</si>
  <si>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</si>
  <si>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</si>
  <si>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</si>
  <si>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</si>
  <si>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</si>
  <si>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</si>
  <si>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</si>
  <si>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</si>
  <si>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</si>
  <si>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</si>
  <si>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</si>
  <si>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</si>
  <si>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</si>
  <si>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</si>
  <si>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</si>
  <si>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</si>
  <si>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</si>
  <si>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</si>
  <si>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</si>
  <si>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</si>
  <si>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</si>
  <si>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</si>
  <si>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</si>
  <si>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</si>
  <si>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</si>
  <si>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</si>
  <si>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</si>
  <si>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</si>
  <si>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</si>
  <si>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</si>
  <si>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</si>
  <si>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</si>
  <si>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</si>
  <si>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</si>
  <si>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</si>
  <si>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</si>
  <si>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</si>
  <si>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</si>
  <si>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</si>
  <si>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</si>
  <si>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</si>
  <si>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</si>
  <si>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</si>
  <si>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</si>
  <si>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</si>
  <si>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</si>
  <si>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</si>
  <si>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</si>
  <si>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</si>
  <si>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</si>
  <si>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</si>
  <si>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</si>
  <si>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</si>
  <si>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</si>
  <si>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</si>
  <si>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</si>
  <si>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</si>
  <si>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</si>
  <si>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</si>
  <si>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</si>
  <si>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</si>
  <si>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</si>
  <si>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</si>
  <si>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</si>
  <si>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</si>
  <si>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</si>
  <si>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</si>
  <si>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</si>
  <si>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</si>
  <si>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</si>
  <si>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</si>
  <si>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</si>
  <si>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</si>
  <si>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</si>
  <si>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</si>
  <si>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</si>
  <si>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</si>
  <si>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</si>
  <si>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</si>
  <si>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</si>
  <si>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</si>
  <si>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</si>
  <si>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</si>
  <si>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</si>
  <si>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</si>
  <si>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</si>
  <si>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</si>
  <si>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</si>
  <si>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</si>
  <si>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</si>
  <si>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</si>
  <si>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</si>
  <si>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</si>
  <si>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</si>
  <si>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</si>
  <si>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</si>
  <si>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</si>
  <si>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</si>
  <si>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</si>
  <si>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</si>
  <si>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</si>
  <si>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</si>
  <si>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</si>
  <si>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</si>
  <si>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</si>
  <si>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</si>
  <si>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</si>
  <si>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</si>
  <si>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</si>
  <si>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</si>
  <si>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</si>
  <si>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</si>
  <si>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</si>
  <si>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</si>
  <si>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</si>
  <si>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</si>
  <si>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</si>
  <si>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</si>
  <si>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</si>
  <si>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</si>
  <si>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</si>
  <si>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</si>
  <si>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</si>
  <si>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</si>
  <si>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</si>
  <si>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</si>
  <si>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</si>
  <si>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</si>
  <si>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</si>
  <si>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</si>
  <si>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</si>
  <si>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</si>
  <si>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</si>
  <si>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</si>
  <si>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</si>
  <si>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</si>
  <si>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</si>
  <si>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</si>
  <si>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</si>
  <si>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</si>
  <si>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</si>
  <si>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</si>
  <si>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</si>
  <si>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</si>
  <si>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</si>
  <si>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</si>
  <si>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</si>
  <si>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</si>
  <si>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</si>
  <si>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</si>
  <si>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</si>
  <si>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</si>
  <si>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</si>
  <si>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</si>
  <si>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</si>
  <si>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</si>
  <si>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</si>
  <si>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</si>
  <si>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</si>
  <si>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</si>
  <si>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</si>
  <si>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</si>
  <si>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</si>
  <si>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</si>
  <si>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</si>
  <si>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</si>
  <si>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</si>
  <si>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</si>
  <si>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</si>
  <si>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</si>
  <si>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</si>
  <si>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</si>
  <si>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</si>
  <si>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</si>
  <si>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</si>
  <si>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</si>
  <si>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</si>
  <si>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</si>
  <si>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</si>
  <si>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</si>
  <si>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</si>
  <si>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</si>
  <si>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</si>
  <si>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</si>
  <si>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</si>
  <si>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</si>
  <si>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</si>
  <si>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</si>
  <si>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</si>
  <si>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</si>
  <si>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</si>
  <si>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</si>
  <si>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</si>
  <si>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</si>
  <si>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</si>
  <si>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</si>
  <si>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</si>
  <si>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</si>
  <si>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</si>
  <si>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</si>
  <si>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</si>
  <si>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</si>
  <si>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</si>
  <si>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</si>
  <si>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</si>
  <si>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</si>
  <si>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</si>
  <si>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</si>
  <si>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</si>
  <si>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</si>
  <si>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</si>
  <si>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</si>
  <si>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</si>
  <si>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</si>
  <si>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</si>
  <si>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</si>
  <si>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</si>
  <si>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</si>
  <si>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</si>
  <si>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</si>
  <si>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</si>
  <si>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</si>
  <si>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</si>
  <si>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</si>
  <si>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</si>
  <si>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</si>
  <si>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</si>
  <si>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</si>
  <si>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</si>
  <si>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</si>
  <si>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</si>
  <si>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</si>
  <si>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</si>
  <si>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</si>
  <si>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</si>
  <si>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</si>
  <si>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</si>
  <si>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</si>
  <si>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</si>
  <si>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</si>
  <si>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</si>
  <si>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</si>
  <si>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</si>
  <si>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</si>
  <si>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</si>
  <si>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</si>
  <si>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</si>
  <si>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</si>
  <si>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</si>
  <si>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</si>
  <si>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</si>
  <si>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</si>
  <si>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</si>
  <si>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</si>
  <si>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</si>
  <si>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</si>
  <si>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</si>
  <si>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</si>
  <si>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</si>
  <si>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</si>
  <si>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</si>
  <si>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</si>
  <si>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</si>
  <si>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</si>
  <si>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</si>
  <si>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</si>
  <si>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</si>
  <si>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</si>
  <si>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</si>
  <si>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</si>
  <si>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</si>
  <si>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</si>
  <si>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</si>
  <si>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</si>
  <si>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</si>
  <si>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</si>
  <si>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</si>
  <si>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</si>
  <si>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</si>
  <si>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</si>
  <si>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</si>
  <si>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</si>
  <si>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</si>
  <si>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</si>
  <si>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</si>
  <si>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</si>
  <si>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</si>
  <si>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</si>
  <si>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</si>
  <si>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</si>
  <si>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</si>
  <si>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</si>
  <si>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</si>
  <si>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</si>
  <si>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</si>
  <si>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</si>
  <si>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</si>
  <si>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</si>
  <si>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</si>
  <si>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</si>
  <si>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</si>
  <si>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</si>
  <si>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</si>
  <si>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</si>
  <si>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</si>
  <si>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</si>
  <si>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</si>
  <si>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</si>
  <si>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</si>
  <si>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</si>
  <si>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</si>
  <si>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</si>
  <si>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</si>
  <si>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</si>
  <si>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</si>
  <si>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</si>
  <si>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</si>
  <si>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</si>
  <si>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</si>
  <si>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</si>
  <si>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</si>
  <si>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</si>
  <si>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</si>
  <si>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</si>
  <si>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</si>
  <si>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</si>
  <si>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</si>
  <si>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</si>
  <si>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</si>
  <si>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</si>
  <si>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</si>
  <si>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</si>
  <si>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</si>
  <si>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</si>
  <si>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</si>
  <si>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</si>
  <si>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</si>
  <si>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</si>
  <si>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</si>
  <si>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</si>
  <si>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</si>
  <si>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</si>
  <si>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</si>
  <si>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</si>
  <si>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</si>
  <si>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</si>
  <si>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</si>
  <si>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</si>
  <si>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</si>
  <si>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</si>
  <si>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</si>
  <si>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</si>
  <si>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</si>
  <si>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</si>
  <si>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</si>
  <si>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</si>
  <si>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</si>
  <si>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</si>
  <si>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</si>
  <si>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</si>
  <si>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</si>
  <si>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</si>
  <si>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</si>
  <si>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</si>
  <si>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</si>
  <si>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</si>
  <si>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</si>
  <si>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</si>
  <si>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</si>
  <si>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</si>
  <si>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</si>
  <si>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</si>
  <si>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</si>
  <si>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</si>
  <si>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</si>
  <si>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</si>
  <si>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</si>
  <si>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</si>
  <si>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</si>
  <si>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</si>
  <si>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</si>
  <si>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</si>
  <si>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</si>
  <si>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</si>
  <si>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</si>
  <si>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</si>
  <si>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</si>
  <si>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</si>
  <si>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</si>
  <si>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</si>
  <si>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</si>
  <si>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</si>
  <si>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</si>
  <si>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</si>
  <si>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</si>
  <si>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</si>
  <si>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</si>
  <si>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</si>
  <si>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</si>
  <si>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</si>
  <si>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</si>
  <si>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</si>
  <si>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</si>
  <si>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</si>
  <si>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</si>
  <si>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</si>
  <si>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</si>
  <si>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</si>
  <si>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</si>
  <si>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</si>
  <si>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</si>
  <si>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</si>
  <si>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</si>
  <si>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</si>
  <si>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</si>
  <si>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</si>
  <si>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</si>
  <si>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</si>
  <si>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</si>
  <si>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</si>
  <si>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</si>
  <si>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</si>
  <si>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</si>
  <si>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</si>
  <si>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</si>
  <si>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</si>
  <si>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</si>
  <si>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</si>
  <si>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</si>
  <si>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</si>
  <si>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</si>
  <si>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</si>
  <si>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</si>
  <si>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</si>
  <si>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</si>
  <si>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</si>
  <si>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</si>
  <si>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</si>
  <si>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</si>
  <si>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</si>
  <si>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</si>
  <si>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</si>
  <si>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</si>
  <si>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</si>
  <si>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</si>
  <si>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</si>
  <si>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</si>
  <si>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</si>
  <si>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</si>
  <si>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</si>
  <si>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</si>
  <si>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</si>
  <si>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</si>
  <si>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</si>
  <si>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</si>
  <si>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</si>
  <si>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</si>
  <si>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</si>
  <si>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</si>
  <si>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</si>
  <si>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</si>
  <si>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</si>
  <si>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</si>
  <si>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</si>
  <si>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</si>
  <si>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</si>
  <si>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</si>
  <si>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</si>
  <si>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</si>
  <si>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</si>
  <si>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</si>
  <si>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</si>
  <si>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</si>
  <si>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</si>
  <si>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</si>
  <si>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</si>
  <si>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</si>
  <si>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</si>
  <si>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</si>
  <si>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</si>
  <si>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</si>
  <si>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</si>
  <si>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</si>
  <si>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</si>
  <si>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</si>
  <si>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</si>
  <si>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</si>
  <si>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</si>
  <si>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</si>
  <si>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</si>
  <si>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</si>
  <si>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</si>
  <si>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</si>
  <si>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</si>
  <si>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</si>
  <si>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</si>
  <si>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</si>
  <si>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</si>
  <si>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</si>
  <si>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</si>
  <si>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</si>
  <si>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</si>
  <si>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</si>
  <si>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</si>
  <si>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</si>
  <si>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</si>
  <si>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</si>
  <si>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</si>
  <si>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</si>
  <si>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</si>
  <si>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</si>
  <si>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</si>
  <si>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</si>
  <si>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</si>
  <si>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</si>
  <si>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</si>
  <si>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</si>
  <si>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</si>
  <si>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</si>
  <si>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</si>
  <si>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</si>
  <si>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</si>
  <si>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</si>
  <si>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</si>
  <si>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</si>
  <si>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</si>
  <si>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</si>
  <si>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</si>
  <si>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</si>
  <si>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</si>
  <si>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</si>
  <si>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</si>
  <si>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</si>
  <si>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</si>
  <si>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</si>
  <si>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</si>
  <si>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</si>
  <si>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</si>
  <si>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</si>
  <si>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</si>
  <si>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</si>
  <si>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</si>
  <si>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</si>
  <si>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</si>
  <si>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</si>
  <si>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</si>
  <si>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</si>
  <si>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</si>
  <si>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</si>
  <si>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</si>
  <si>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</si>
  <si>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</si>
  <si>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</si>
  <si>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</si>
  <si>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</si>
  <si>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</si>
  <si>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</si>
  <si>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</si>
  <si>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</si>
  <si>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</si>
  <si>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</si>
  <si>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</si>
  <si>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</si>
  <si>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</si>
  <si>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</si>
  <si>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</si>
  <si>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</si>
  <si>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</si>
  <si>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</si>
  <si>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</si>
  <si>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</si>
  <si>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</si>
  <si>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</si>
  <si>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</si>
  <si>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</si>
  <si>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</si>
  <si>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</si>
  <si>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</si>
  <si>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</si>
  <si>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</si>
  <si>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</si>
  <si>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2021-13-10000273</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</si>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</sst>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2676</v>
      </c>
      <c r="D15" s="35"/>
      <c r="E15" s="35"/>
      <c r="F15" s="5"/>
      <c r="G15" s="32" t="s">
        <v>1168</v>
      </c>
      <c r="H15" s="103" t="s">
        <v>208</v>
      </c>
      <c r="I15" s="32" t="s">
        <v>2624</v>
      </c>
      <c r="J15" s="108"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234"/>
      <c r="I20" s="140" t="s">
        <v>208</v>
      </c>
      <c r="J20" s="141" t="s">
        <v>222</v>
      </c>
      <c r="K20" s="142">
        <v>1151818961</v>
      </c>
      <c r="L20" s="143">
        <v>44197</v>
      </c>
      <c r="M20" s="143">
        <v>44561</v>
      </c>
      <c r="N20" s="126">
        <f>+(M20-L20)/30</f>
        <v>12.133333333333333</v>
      </c>
      <c r="O20" s="129"/>
      <c r="U20" s="125"/>
      <c r="V20" s="105">
        <f ca="1">NOW()</f>
        <v>44187.462449652776</v>
      </c>
      <c r="W20" s="105">
        <f ca="1">NOW()</f>
        <v>44187.462449652776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229" t="str">
        <f>VLOOKUP(B20,EAS!A2:B1439,2,0)</f>
        <v>CORPORACION AMIGOS DE LA TIERRA</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2696</v>
      </c>
      <c r="J39" s="224"/>
      <c r="K39" s="224"/>
      <c r="L39" s="224"/>
      <c r="M39" s="224"/>
      <c r="N39" s="224"/>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6"/>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6"/>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2677</v>
      </c>
      <c r="C48" s="116" t="s">
        <v>31</v>
      </c>
      <c r="D48" s="113" t="s">
        <v>2680</v>
      </c>
      <c r="E48" s="242">
        <v>42675</v>
      </c>
      <c r="F48" s="242">
        <v>43312</v>
      </c>
      <c r="G48" s="151">
        <f>IF(AND(E48&lt;&gt;"",F48&lt;&gt;""),((F48-E48)/30),"")</f>
        <v>21.233333333333334</v>
      </c>
      <c r="H48" s="114" t="s">
        <v>2690</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2677</v>
      </c>
      <c r="C49" s="116" t="s">
        <v>31</v>
      </c>
      <c r="D49" s="113" t="s">
        <v>2681</v>
      </c>
      <c r="E49" s="242">
        <v>42675</v>
      </c>
      <c r="F49" s="242">
        <v>43312</v>
      </c>
      <c r="G49" s="151">
        <f t="shared" ref="G49:G50" si="2">IF(AND(E49&lt;&gt;"",F49&lt;&gt;""),((F49-E49)/30),"")</f>
        <v>21.233333333333334</v>
      </c>
      <c r="H49" s="114" t="s">
        <v>2690</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2678</v>
      </c>
      <c r="C50" s="116" t="s">
        <v>31</v>
      </c>
      <c r="D50" s="113" t="s">
        <v>2682</v>
      </c>
      <c r="E50" s="242">
        <v>42457</v>
      </c>
      <c r="F50" s="242">
        <v>42735</v>
      </c>
      <c r="G50" s="151">
        <f t="shared" si="2"/>
        <v>9.2666666666666675</v>
      </c>
      <c r="H50" s="114" t="s">
        <v>2691</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2679</v>
      </c>
      <c r="C51" s="116" t="s">
        <v>31</v>
      </c>
      <c r="D51" s="113" t="s">
        <v>2683</v>
      </c>
      <c r="E51" s="242">
        <v>43313</v>
      </c>
      <c r="F51" s="242">
        <v>43449</v>
      </c>
      <c r="G51" s="151">
        <f t="shared" ref="G51:G107" si="4">IF(AND(E51&lt;&gt;"",F51&lt;&gt;""),((F51-E51)/30),"")</f>
        <v>4.5333333333333332</v>
      </c>
      <c r="H51" s="114" t="s">
        <v>2692</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2679</v>
      </c>
      <c r="C52" s="116" t="s">
        <v>31</v>
      </c>
      <c r="D52" s="113" t="s">
        <v>2684</v>
      </c>
      <c r="E52" s="242">
        <v>43313</v>
      </c>
      <c r="F52" s="242">
        <v>43449</v>
      </c>
      <c r="G52" s="151">
        <f t="shared" si="4"/>
        <v>4.5333333333333332</v>
      </c>
      <c r="H52" s="114" t="s">
        <v>2692</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2679</v>
      </c>
      <c r="C53" s="116" t="s">
        <v>31</v>
      </c>
      <c r="D53" s="113" t="s">
        <v>2685</v>
      </c>
      <c r="E53" s="242">
        <v>43942</v>
      </c>
      <c r="F53" s="242">
        <v>44165</v>
      </c>
      <c r="G53" s="151">
        <f t="shared" si="4"/>
        <v>7.4333333333333336</v>
      </c>
      <c r="H53" s="114" t="s">
        <v>2693</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2679</v>
      </c>
      <c r="C54" s="116" t="s">
        <v>31</v>
      </c>
      <c r="D54" s="113" t="s">
        <v>2686</v>
      </c>
      <c r="E54" s="242">
        <v>43942</v>
      </c>
      <c r="F54" s="242">
        <v>44165</v>
      </c>
      <c r="G54" s="151">
        <f t="shared" si="4"/>
        <v>7.4333333333333336</v>
      </c>
      <c r="H54" s="114" t="s">
        <v>2694</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2679</v>
      </c>
      <c r="C55" s="116" t="s">
        <v>31</v>
      </c>
      <c r="D55" s="113" t="s">
        <v>2687</v>
      </c>
      <c r="E55" s="242">
        <v>43942</v>
      </c>
      <c r="F55" s="242">
        <v>44165</v>
      </c>
      <c r="G55" s="151">
        <f t="shared" si="4"/>
        <v>7.4333333333333336</v>
      </c>
      <c r="H55" s="114" t="s">
        <v>2694</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2679</v>
      </c>
      <c r="C56" s="116" t="s">
        <v>31</v>
      </c>
      <c r="D56" s="113" t="s">
        <v>2688</v>
      </c>
      <c r="E56" s="242">
        <v>43948</v>
      </c>
      <c r="F56" s="242">
        <v>44165</v>
      </c>
      <c r="G56" s="151">
        <f t="shared" si="4"/>
        <v>7.2333333333333334</v>
      </c>
      <c r="H56" s="114" t="s">
        <v>2694</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2679</v>
      </c>
      <c r="C57" s="116" t="s">
        <v>31</v>
      </c>
      <c r="D57" s="113" t="s">
        <v>2689</v>
      </c>
      <c r="E57" s="242">
        <v>44071</v>
      </c>
      <c r="F57" s="242">
        <v>44180</v>
      </c>
      <c r="G57" s="151">
        <f t="shared" si="4"/>
        <v>3.6333333333333333</v>
      </c>
      <c r="H57" s="114" t="s">
        <v>2695</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6"/>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6" t="s">
        <v>9</v>
      </c>
      <c r="J112" s="187"/>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6"/>
    </row>
    <row r="163" spans="1:28" ht="51.75" customHeight="1" x14ac:dyDescent="0.25">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5" t="s">
        <v>2643</v>
      </c>
      <c r="J167" s="206"/>
      <c r="K167" s="206"/>
      <c r="L167" s="206"/>
      <c r="M167" s="206"/>
      <c r="N167" s="206"/>
      <c r="O167" s="207"/>
      <c r="U167" s="51"/>
    </row>
    <row r="168" spans="1:28" x14ac:dyDescent="0.25">
      <c r="A168" s="9"/>
      <c r="B168" s="225" t="s">
        <v>2658</v>
      </c>
      <c r="C168" s="225"/>
      <c r="D168" s="225"/>
      <c r="E168" s="8"/>
      <c r="F168" s="5"/>
      <c r="H168" s="81" t="s">
        <v>2657</v>
      </c>
      <c r="I168" s="205"/>
      <c r="J168" s="206"/>
      <c r="K168" s="206"/>
      <c r="L168" s="206"/>
      <c r="M168" s="206"/>
      <c r="N168" s="206"/>
      <c r="O168" s="20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2668</v>
      </c>
      <c r="B172" s="195"/>
      <c r="C172" s="195"/>
      <c r="D172" s="195"/>
      <c r="E172" s="195"/>
      <c r="F172" s="195"/>
      <c r="G172" s="195"/>
      <c r="H172" s="195"/>
      <c r="I172" s="195"/>
      <c r="J172" s="195"/>
      <c r="K172" s="195"/>
      <c r="L172" s="195"/>
      <c r="M172" s="195"/>
      <c r="N172" s="195"/>
      <c r="O172" s="196"/>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25" x14ac:dyDescent="0.25">
      <c r="A179" s="9"/>
      <c r="B179" s="208" t="s">
        <v>2669</v>
      </c>
      <c r="C179" s="208"/>
      <c r="D179" s="208"/>
      <c r="E179" s="162">
        <v>0.02</v>
      </c>
      <c r="F179" s="161"/>
      <c r="G179" s="156" t="str">
        <f>IF(F179&gt;0,SUM(E179+F179),"")</f>
        <v/>
      </c>
      <c r="H179" s="5"/>
      <c r="I179" s="208" t="s">
        <v>2671</v>
      </c>
      <c r="J179" s="208"/>
      <c r="K179" s="208"/>
      <c r="L179" s="208"/>
      <c r="M179" s="163"/>
      <c r="O179" s="8"/>
      <c r="Q179" s="19"/>
      <c r="R179" s="150" t="str">
        <f>IF(M179&gt;0,SUM(L179+M179),"")</f>
        <v/>
      </c>
      <c r="T179" s="19"/>
      <c r="U179" s="228" t="s">
        <v>1166</v>
      </c>
      <c r="V179" s="228"/>
      <c r="W179" s="228"/>
      <c r="X179" s="24">
        <v>0.02</v>
      </c>
      <c r="Y179" s="155"/>
      <c r="Z179" s="156" t="str">
        <f>IF(Y179&gt;0,SUM(E181+Y179),"")</f>
        <v/>
      </c>
      <c r="AA179" s="19"/>
      <c r="AB179" s="19"/>
    </row>
    <row r="180" spans="1:28" ht="23.45"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5"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5"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227" t="s">
        <v>2628</v>
      </c>
      <c r="L185" s="227"/>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5" t="s">
        <v>2636</v>
      </c>
      <c r="C192" s="185"/>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2697</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2698</v>
      </c>
      <c r="J211" s="27" t="s">
        <v>2622</v>
      </c>
      <c r="K211" s="139" t="s">
        <v>2698</v>
      </c>
      <c r="L211" s="21"/>
      <c r="M211" s="21"/>
      <c r="N211" s="21"/>
      <c r="O211" s="8"/>
    </row>
    <row r="212" spans="1:15" x14ac:dyDescent="0.25">
      <c r="A212" s="9"/>
      <c r="B212" s="27" t="s">
        <v>2619</v>
      </c>
      <c r="C212" s="138" t="s">
        <v>2697</v>
      </c>
      <c r="D212" s="21"/>
      <c r="G212" s="27" t="s">
        <v>2621</v>
      </c>
      <c r="H212" s="139" t="s">
        <v>2699</v>
      </c>
      <c r="J212" s="27" t="s">
        <v>2623</v>
      </c>
      <c r="K212" s="138"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2020-11-20T15:12:35Z</cp:lastPrinted>
  <dcterms:created xsi:type="dcterms:W3CDTF">2020-10-14T21:57:42Z</dcterms:created>
  <dcterms:modified xsi:type="dcterms:W3CDTF">2020-12-22T16:06:01Z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