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<sst xmlns="http://schemas.openxmlformats.org/spreadsheetml/2006/main" count="3068" uniqueCount="2688">
  <si>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</si>
  <si>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</si>
  <si>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</si>
  <si>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</si>
  <si>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</si>
  <si>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</si>
  <si>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</si>
  <si>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</si>
  <si>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</si>
  <si>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</si>
  <si>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</si>
  <si>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</si>
  <si>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</si>
  <si>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</si>
  <si>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</si>
  <si>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</si>
  <si>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</si>
  <si>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</si>
  <si>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</si>
  <si>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</si>
  <si>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</si>
  <si>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</si>
  <si>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</si>
  <si>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</si>
  <si>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</si>
  <si>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</si>
  <si>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</si>
  <si>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</si>
  <si>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</si>
  <si>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</si>
  <si>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</si>
  <si>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</si>
  <si>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</si>
  <si>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</si>
  <si>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</si>
  <si>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</si>
  <si>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</si>
  <si>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</si>
  <si>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</si>
  <si>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</si>
  <si>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</si>
  <si>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</si>
  <si>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</si>
  <si>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</si>
  <si>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</si>
  <si>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</si>
  <si>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</si>
  <si>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</si>
  <si>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</si>
  <si>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</si>
  <si>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</si>
  <si>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</si>
  <si>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</si>
  <si>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</si>
  <si>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</si>
  <si>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</si>
  <si>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</si>
  <si>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</si>
  <si>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</si>
  <si>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</si>
  <si>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</si>
  <si>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</si>
  <si>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</si>
  <si>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</si>
  <si>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</si>
  <si>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</si>
  <si>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</si>
  <si>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</si>
  <si>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</si>
  <si>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</si>
  <si>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</si>
  <si>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</si>
  <si>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</si>
  <si>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</si>
  <si>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</si>
  <si>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</si>
  <si>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</si>
  <si>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</si>
  <si>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</si>
  <si>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</si>
  <si>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</si>
  <si>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</si>
  <si>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</si>
  <si>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</si>
  <si>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</si>
  <si>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</si>
  <si>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</si>
  <si>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</si>
  <si>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</si>
  <si>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</si>
  <si>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</si>
  <si>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</si>
  <si>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</si>
  <si>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</si>
  <si>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</si>
  <si>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</si>
  <si>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</si>
  <si>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</si>
  <si>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</si>
  <si>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</si>
  <si>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</si>
  <si>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</si>
  <si>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</si>
  <si>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</si>
  <si>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</si>
  <si>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</si>
  <si>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</si>
  <si>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</si>
  <si>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</si>
  <si>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</si>
  <si>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</si>
  <si>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</si>
  <si>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</si>
  <si>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</si>
  <si>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</si>
  <si>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</si>
  <si>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</si>
  <si>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</si>
  <si>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</si>
  <si>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</si>
  <si>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</si>
  <si>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</si>
  <si>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</si>
  <si>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</si>
  <si>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</si>
  <si>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</si>
  <si>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</si>
  <si>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</si>
  <si>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</si>
  <si>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</si>
  <si>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</si>
  <si>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</si>
  <si>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</si>
  <si>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</si>
  <si>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</si>
  <si>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</si>
  <si>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</si>
  <si>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</si>
  <si>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</si>
  <si>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</si>
  <si>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</si>
  <si>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</si>
  <si>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</si>
  <si>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</si>
  <si>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</si>
  <si>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</si>
  <si>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</si>
  <si>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</si>
  <si>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</si>
  <si>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</si>
  <si>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</si>
  <si>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</si>
  <si>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</si>
  <si>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</si>
  <si>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</si>
  <si>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</si>
  <si>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</si>
  <si>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</si>
  <si>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</si>
  <si>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</si>
  <si>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</si>
  <si>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</si>
  <si>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</si>
  <si>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</si>
  <si>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</si>
  <si>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</si>
  <si>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</si>
  <si>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</si>
  <si>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</si>
  <si>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</si>
  <si>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</si>
  <si>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</si>
  <si>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</si>
  <si>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</si>
  <si>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</si>
  <si>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</si>
  <si>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</si>
  <si>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</si>
  <si>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</si>
  <si>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</si>
  <si>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</si>
  <si>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</si>
  <si>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</si>
  <si>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</si>
  <si>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</si>
  <si>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</si>
  <si>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</si>
  <si>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</si>
  <si>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</si>
  <si>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</si>
  <si>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</si>
  <si>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</si>
  <si>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</si>
  <si>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</si>
  <si>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</si>
  <si>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</si>
  <si>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</si>
  <si>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</si>
  <si>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</si>
  <si>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</si>
  <si>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</si>
  <si>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</si>
  <si>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</si>
  <si>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</si>
  <si>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</si>
  <si>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</si>
  <si>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</si>
  <si>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</si>
  <si>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</si>
  <si>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</si>
  <si>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</si>
  <si>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</si>
  <si>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</si>
  <si>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</si>
  <si>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</si>
  <si>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</si>
  <si>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</si>
  <si>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</si>
  <si>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</si>
  <si>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</si>
  <si>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</si>
  <si>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</si>
  <si>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</si>
  <si>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</si>
  <si>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</si>
  <si>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</si>
  <si>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</si>
  <si>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</si>
  <si>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</si>
  <si>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</si>
  <si>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</si>
  <si>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</si>
  <si>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</si>
  <si>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</si>
  <si>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</si>
  <si>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</si>
  <si>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</si>
  <si>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</si>
  <si>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</si>
  <si>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</si>
  <si>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</si>
  <si>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</si>
  <si>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</si>
  <si>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</si>
  <si>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</si>
  <si>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</si>
  <si>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</si>
  <si>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</si>
  <si>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</si>
  <si>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</si>
  <si>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</si>
  <si>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</si>
  <si>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</si>
  <si>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</si>
  <si>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</si>
  <si>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</si>
  <si>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</si>
  <si>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</si>
  <si>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</si>
  <si>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</si>
  <si>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</si>
  <si>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</si>
  <si>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</si>
  <si>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</si>
  <si>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</si>
  <si>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</si>
  <si>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</si>
  <si>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</si>
  <si>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</si>
  <si>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</si>
  <si>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</si>
  <si>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</si>
  <si>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</si>
  <si>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</si>
  <si>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</si>
  <si>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</si>
  <si>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</si>
  <si>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</si>
  <si>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</si>
  <si>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</si>
  <si>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</si>
  <si>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</si>
  <si>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</si>
  <si>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</si>
  <si>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</si>
  <si>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</si>
  <si>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</si>
  <si>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</si>
  <si>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</si>
  <si>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</si>
  <si>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</si>
  <si>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</si>
  <si>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</si>
  <si>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</si>
  <si>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</si>
  <si>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</si>
  <si>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</si>
  <si>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</si>
  <si>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</si>
  <si>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</si>
  <si>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</si>
  <si>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</si>
  <si>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</si>
  <si>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</si>
  <si>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</si>
  <si>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</si>
  <si>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</si>
  <si>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</si>
  <si>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</si>
  <si>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</si>
  <si>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</si>
  <si>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</si>
  <si>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</si>
  <si>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</si>
  <si>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</si>
  <si>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</si>
  <si>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</si>
  <si>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</si>
  <si>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</si>
  <si>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</si>
  <si>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</si>
  <si>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</si>
  <si>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</si>
  <si>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</si>
  <si>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</si>
  <si>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</si>
  <si>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</si>
  <si>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</si>
  <si>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</si>
  <si>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</si>
  <si>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</si>
  <si>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</si>
  <si>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</si>
  <si>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</si>
  <si>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</si>
  <si>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</si>
  <si>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</si>
  <si>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</si>
  <si>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</si>
  <si>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</si>
  <si>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</si>
  <si>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</si>
  <si>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</si>
  <si>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</si>
  <si>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</si>
  <si>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</si>
  <si>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</si>
  <si>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</si>
  <si>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</si>
  <si>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</si>
  <si>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</si>
  <si>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</si>
  <si>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</si>
  <si>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</si>
  <si>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</si>
  <si>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</si>
  <si>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</si>
  <si>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</si>
  <si>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</si>
  <si>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</si>
  <si>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</si>
  <si>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</si>
  <si>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</si>
  <si>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</si>
  <si>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</si>
  <si>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</si>
  <si>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</si>
  <si>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</si>
  <si>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</si>
  <si>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</si>
  <si>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</si>
  <si>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</si>
  <si>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</si>
  <si>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</si>
  <si>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</si>
  <si>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</si>
  <si>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</si>
  <si>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</si>
  <si>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</si>
  <si>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</si>
  <si>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</si>
  <si>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</si>
  <si>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</si>
  <si>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</si>
  <si>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</si>
  <si>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</si>
  <si>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</si>
  <si>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</si>
  <si>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</si>
  <si>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</si>
  <si>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</si>
  <si>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</si>
  <si>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</si>
  <si>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</si>
  <si>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</si>
  <si>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</si>
  <si>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</si>
  <si>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</si>
  <si>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</si>
  <si>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</si>
  <si>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</si>
  <si>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</si>
  <si>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</si>
  <si>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</si>
  <si>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</si>
  <si>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</si>
  <si>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</si>
  <si>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</si>
  <si>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</si>
  <si>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</si>
  <si>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</si>
  <si>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</si>
  <si>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</si>
  <si>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</si>
  <si>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</si>
  <si>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</si>
  <si>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</si>
  <si>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</si>
  <si>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</si>
  <si>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</si>
  <si>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</si>
  <si>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</si>
  <si>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</si>
  <si>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</si>
  <si>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</si>
  <si>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</si>
  <si>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</si>
  <si>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</si>
  <si>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</si>
  <si>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</si>
  <si>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</si>
  <si>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</si>
  <si>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</si>
  <si>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</si>
  <si>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</si>
  <si>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</si>
  <si>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</si>
  <si>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</si>
  <si>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</si>
  <si>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</si>
  <si>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</si>
  <si>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</si>
  <si>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</si>
  <si>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</si>
  <si>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</si>
  <si>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</si>
  <si>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</si>
  <si>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</si>
  <si>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</si>
  <si>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</si>
  <si>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</si>
  <si>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</si>
  <si>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</si>
  <si>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</si>
  <si>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</si>
  <si>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</si>
  <si>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</si>
  <si>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</si>
  <si>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</si>
  <si>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</si>
  <si>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</si>
  <si>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</si>
  <si>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</si>
  <si>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</si>
  <si>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</si>
  <si>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</si>
  <si>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</si>
  <si>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</si>
  <si>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</si>
  <si>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</si>
  <si>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</si>
  <si>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</si>
  <si>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</si>
  <si>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</si>
  <si>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</si>
  <si>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</si>
  <si>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</si>
  <si>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</si>
  <si>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</si>
  <si>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</si>
  <si>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</si>
  <si>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</si>
  <si>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</si>
  <si>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</si>
  <si>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</si>
  <si>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</si>
  <si>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</si>
  <si>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</si>
  <si>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</si>
  <si>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</si>
  <si>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</si>
  <si>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</si>
  <si>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</si>
  <si>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</si>
  <si>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</si>
  <si>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</si>
  <si>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</si>
  <si>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</si>
  <si>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</si>
  <si>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</si>
  <si>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</si>
  <si>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</si>
  <si>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</si>
  <si>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</si>
  <si>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</si>
  <si>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</si>
  <si>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</si>
  <si>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</si>
  <si>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</si>
  <si>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</si>
  <si>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</si>
  <si>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</si>
  <si>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</si>
  <si>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</si>
  <si>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</si>
  <si>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</si>
  <si>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</si>
  <si>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</si>
  <si>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</si>
  <si>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</si>
  <si>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</si>
  <si>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</si>
  <si>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</si>
  <si>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</si>
  <si>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</si>
  <si>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</si>
  <si>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</si>
  <si>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</si>
  <si>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</si>
  <si>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</si>
  <si>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</si>
  <si>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</si>
  <si>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</si>
  <si>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</si>
  <si>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</si>
  <si>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</si>
  <si>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</si>
  <si>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</si>
  <si>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</si>
  <si>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</si>
  <si>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</si>
  <si>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</si>
  <si>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</si>
  <si>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</si>
  <si>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</si>
  <si>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</si>
  <si>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</si>
  <si>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</si>
  <si>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</si>
  <si>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</si>
  <si>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</si>
  <si>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</si>
  <si>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</si>
  <si>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</si>
  <si>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</si>
  <si>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</si>
  <si>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</si>
  <si>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</si>
  <si>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</si>
  <si>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</si>
  <si>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</si>
  <si>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</si>
  <si>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</si>
  <si>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</si>
  <si>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</si>
  <si>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</si>
  <si>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</si>
  <si>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</si>
  <si>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</si>
  <si>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</si>
  <si>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</si>
  <si>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</si>
  <si>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</si>
  <si>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</si>
  <si>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</si>
  <si>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</si>
  <si>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</si>
  <si>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</si>
  <si>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</si>
  <si>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</si>
  <si>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</si>
  <si>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</si>
  <si>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</si>
  <si>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</si>
  <si>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</si>
  <si>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</si>
  <si>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</si>
  <si>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</si>
  <si>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</si>
  <si>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</si>
  <si>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</si>
  <si>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</si>
  <si>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</si>
  <si>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</si>
  <si>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</si>
  <si>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</si>
  <si>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</si>
  <si>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</si>
  <si>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</si>
  <si>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</si>
  <si>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</si>
  <si>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</si>
  <si>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</si>
  <si>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</si>
  <si>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</si>
  <si>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</si>
  <si>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</si>
  <si>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</si>
  <si>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</si>
  <si>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</si>
  <si>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</si>
  <si>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</si>
  <si>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</si>
  <si>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</si>
  <si>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</si>
  <si>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</si>
  <si>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</si>
  <si>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</si>
  <si>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</si>
  <si>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</si>
  <si>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</si>
  <si>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</si>
  <si>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</si>
  <si>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</si>
  <si>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</si>
  <si>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</si>
  <si>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</si>
  <si>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</si>
  <si>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</si>
  <si>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</si>
  <si>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</si>
  <si>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</si>
  <si>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</si>
  <si>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</si>
  <si>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</si>
  <si>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</si>
  <si>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</si>
  <si>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</si>
  <si>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</si>
  <si>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</si>
  <si>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</si>
  <si>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</si>
  <si>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</si>
  <si>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</si>
  <si>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</si>
  <si>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</si>
  <si>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</si>
  <si>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</si>
  <si>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</si>
  <si>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</si>
  <si>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</si>
  <si>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</si>
  <si>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</si>
  <si>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</si>
  <si>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</si>
  <si>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</si>
  <si>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</si>
  <si>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</si>
  <si>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</si>
  <si>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</si>
  <si>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</si>
  <si>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</si>
  <si>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</si>
  <si>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</si>
  <si>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</si>
  <si>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</si>
  <si>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</si>
  <si>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</si>
  <si>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</si>
  <si>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</si>
  <si>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</si>
  <si>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</si>
  <si>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</si>
  <si>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</si>
  <si>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</si>
  <si>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</si>
  <si>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</si>
  <si>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</si>
  <si>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</si>
  <si>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</si>
  <si>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</si>
  <si>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</si>
  <si>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</si>
  <si>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</si>
  <si>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</si>
  <si>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</si>
  <si>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</si>
  <si>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</si>
  <si>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</si>
  <si>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</si>
  <si>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</si>
  <si>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</si>
  <si>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</si>
  <si>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</si>
  <si>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</si>
  <si>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</si>
  <si>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</si>
  <si>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</si>
  <si>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</si>
  <si>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</si>
  <si>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</si>
  <si>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</si>
  <si>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</si>
  <si>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</si>
  <si>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</si>
  <si>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</si>
  <si>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</si>
  <si>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</si>
  <si>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</si>
  <si>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</si>
  <si>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</si>
  <si>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</si>
  <si>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</si>
  <si>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</si>
  <si>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</si>
  <si>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</si>
  <si>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</si>
  <si>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</si>
  <si>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</si>
  <si>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</si>
  <si>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</si>
  <si>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</si>
  <si>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</si>
  <si>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</si>
  <si>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</si>
  <si>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</si>
  <si>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</si>
  <si>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</si>
  <si>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</si>
  <si>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</si>
  <si>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</si>
  <si>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</si>
  <si>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</si>
  <si>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</si>
  <si>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</si>
  <si>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</si>
  <si>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</si>
  <si>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</si>
  <si>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</si>
  <si>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</si>
  <si>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</si>
  <si>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</si>
  <si>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</si>
  <si>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</si>
  <si>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</si>
  <si>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</si>
  <si>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</si>
  <si>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</si>
  <si>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</si>
  <si>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</si>
  <si>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</si>
  <si>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</si>
  <si>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</si>
  <si>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</si>
  <si>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</si>
  <si>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</si>
  <si>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</si>
  <si>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</si>
  <si>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</si>
  <si>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</si>
  <si>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</si>
  <si>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</si>
  <si>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</si>
  <si>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</si>
  <si>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</si>
  <si>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</si>
  <si>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</si>
  <si>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</si>
  <si>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</si>
  <si>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</si>
  <si>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</si>
  <si>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</si>
  <si>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</si>
  <si>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</si>
  <si>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</si>
  <si>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</si>
  <si>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</si>
  <si>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</si>
  <si>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</si>
  <si>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</si>
  <si>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</si>
  <si>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</si>
  <si>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</si>
  <si>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</si>
  <si>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</si>
  <si>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</si>
  <si>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</si>
  <si>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</si>
  <si>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</si>
  <si>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</si>
  <si>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</si>
  <si>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</si>
  <si>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</si>
  <si>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</si>
  <si>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</si>
  <si>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</si>
  <si>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</si>
  <si>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</si>
  <si>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</si>
  <si>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</si>
  <si>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</si>
  <si>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</si>
  <si>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</si>
  <si>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</si>
  <si>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</si>
  <si>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</si>
  <si>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</si>
  <si>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</si>
  <si>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</si>
  <si>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</si>
  <si>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</si>
  <si>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</si>
  <si>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</si>
  <si>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</si>
  <si>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</si>
  <si>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</si>
  <si>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</si>
  <si>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</si>
  <si>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</si>
  <si>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</si>
  <si>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</si>
  <si>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</si>
  <si>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</si>
  <si>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</si>
  <si>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</si>
  <si>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</si>
  <si>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</si>
  <si>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</si>
  <si>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</si>
  <si>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</si>
  <si>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</si>
  <si>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</si>
  <si>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</si>
  <si>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</si>
  <si>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</si>
  <si>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</si>
  <si>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</si>
  <si>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</si>
  <si>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</si>
  <si>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</si>
  <si>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</si>
  <si>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</si>
  <si>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</si>
  <si>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</si>
  <si>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</si>
  <si>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</si>
  <si>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</si>
  <si>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</si>
  <si>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</si>
  <si>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</si>
  <si>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</si>
  <si>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</si>
  <si>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</si>
  <si>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</si>
  <si>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</si>
  <si>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</si>
  <si>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</si>
  <si>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</si>
  <si>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</si>
  <si>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</si>
  <si>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</si>
  <si>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</si>
  <si>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</si>
  <si>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</si>
  <si>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</si>
  <si>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</si>
  <si>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</si>
  <si>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</si>
  <si>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</si>
  <si>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</si>
  <si>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</si>
  <si>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</si>
  <si>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</si>
  <si>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</si>
  <si>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</si>
  <si>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</si>
  <si>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</si>
  <si>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</si>
  <si>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</si>
  <si>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</si>
  <si>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</si>
  <si>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</si>
  <si>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</si>
  <si>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</si>
  <si>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</si>
  <si>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</si>
  <si>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</si>
  <si>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</si>
  <si>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</si>
  <si>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</si>
  <si>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</si>
  <si>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</si>
  <si>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</si>
  <si>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</si>
  <si>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</si>
  <si>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</si>
  <si>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</si>
  <si>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</si>
  <si>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</si>
  <si>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</si>
  <si>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</si>
  <si>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</si>
  <si>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</si>
  <si>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</si>
  <si>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</si>
  <si>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</si>
  <si>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</si>
  <si>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</si>
  <si>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</si>
  <si>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</si>
  <si>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</si>
  <si>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</si>
  <si>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</si>
  <si>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</si>
  <si>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</si>
  <si>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</si>
  <si>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</si>
  <si>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</si>
  <si>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</si>
  <si>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</si>
  <si>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</si>
  <si>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</si>
  <si>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</si>
  <si>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</si>
  <si>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</si>
  <si>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</si>
  <si>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</si>
  <si>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</si>
  <si>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</si>
  <si>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</si>
  <si>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</si>
  <si>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</si>
  <si>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</si>
  <si>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</si>
  <si>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</si>
  <si>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</si>
  <si>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</si>
  <si>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</si>
  <si>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</si>
  <si>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</si>
  <si>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</si>
  <si>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</si>
  <si>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</si>
  <si>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</si>
  <si>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</si>
  <si>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</si>
  <si>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</si>
  <si>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</si>
  <si>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</si>
  <si>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</si>
  <si>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</si>
  <si>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</si>
  <si>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</si>
  <si>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</si>
  <si>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</si>
  <si>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</si>
  <si>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</si>
  <si>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</si>
  <si>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</si>
  <si>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</si>
  <si>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</si>
  <si>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</si>
  <si>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</si>
  <si>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</si>
  <si>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</si>
  <si>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</si>
  <si>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</si>
  <si>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</si>
  <si>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</si>
  <si>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</si>
  <si>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</si>
  <si>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</si>
  <si>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</si>
  <si>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</si>
  <si>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</si>
  <si>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</si>
  <si>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</si>
  <si>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</si>
  <si>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</si>
  <si>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</si>
  <si>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</si>
  <si>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</si>
  <si>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</si>
  <si>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</si>
  <si>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</si>
  <si>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</si>
  <si>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</si>
  <si>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</si>
  <si>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</si>
  <si>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</si>
  <si>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</si>
  <si>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</si>
  <si>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</si>
  <si>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</si>
  <si>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</si>
  <si>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</si>
  <si>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</si>
  <si>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</si>
  <si>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</si>
  <si>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</si>
  <si>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</si>
  <si>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</si>
  <si>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</si>
  <si>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</si>
  <si>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</si>
  <si>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</si>
  <si>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</si>
  <si>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</si>
  <si>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</si>
  <si>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</si>
  <si>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</si>
  <si>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</si>
  <si>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</si>
  <si>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</si>
  <si>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</si>
  <si>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</si>
  <si>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</si>
  <si>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</si>
  <si>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</si>
  <si>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</si>
  <si>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</si>
  <si>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</si>
  <si>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</si>
  <si>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</si>
  <si>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</si>
  <si>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</si>
  <si>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</si>
  <si>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</si>
  <si>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</si>
  <si>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</si>
  <si>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</si>
  <si>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</si>
  <si>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</si>
  <si>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</si>
  <si>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</si>
  <si>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</si>
  <si>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</si>
  <si>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</si>
  <si>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</si>
  <si>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</si>
  <si>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</si>
  <si>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</si>
  <si>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</si>
  <si>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</si>
  <si>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</si>
  <si>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</si>
  <si>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</si>
  <si>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</si>
  <si>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</si>
  <si>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</si>
  <si>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</si>
  <si>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</si>
  <si>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</si>
  <si>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</si>
  <si>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</si>
  <si>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</si>
  <si>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</si>
  <si>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</si>
  <si>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</si>
  <si>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</si>
  <si>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</si>
  <si>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</si>
  <si>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</si>
  <si>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</si>
  <si>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</si>
  <si>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</si>
  <si>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</si>
  <si>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</si>
  <si>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</si>
  <si>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</si>
  <si>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</si>
  <si>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</si>
  <si>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</si>
  <si>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</si>
  <si>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</si>
  <si>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</si>
  <si>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</si>
  <si>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</si>
  <si>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</si>
  <si>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</si>
  <si>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</si>
  <si>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</si>
  <si>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</si>
  <si>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</si>
  <si>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</si>
  <si>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</si>
  <si>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</si>
  <si>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</si>
  <si>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</si>
  <si>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</si>
  <si>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</si>
  <si>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</si>
  <si>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</si>
  <si>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</si>
  <si>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</si>
  <si>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</si>
  <si>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</si>
  <si>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</si>
  <si>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</si>
  <si>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</si>
  <si>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</si>
  <si>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</si>
  <si>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</si>
  <si>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</si>
  <si>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</si>
  <si>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</si>
  <si>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</si>
  <si>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</si>
  <si>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</si>
  <si>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</si>
  <si>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</si>
  <si>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</si>
  <si>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</si>
  <si>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</si>
  <si>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</si>
  <si>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</si>
  <si>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</si>
  <si>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</si>
  <si>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</si>
  <si>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</si>
  <si>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</si>
  <si>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</si>
  <si>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</si>
  <si>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</si>
  <si>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</si>
  <si>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</si>
  <si>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</si>
  <si>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</si>
  <si>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</si>
  <si>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</si>
  <si>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</si>
  <si>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</si>
  <si>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</si>
  <si>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</si>
  <si>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</si>
  <si>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</si>
  <si>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</si>
  <si>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</si>
  <si>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</si>
  <si>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</si>
  <si>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</si>
  <si>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</si>
  <si>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</si>
  <si>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</si>
  <si>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</si>
  <si>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</si>
  <si>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</si>
  <si>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</si>
  <si>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</si>
  <si>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</si>
  <si>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</si>
  <si>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</si>
  <si>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</si>
  <si>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</si>
  <si>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</si>
  <si>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</si>
  <si>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</si>
  <si>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</si>
  <si>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</si>
  <si>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</si>
  <si>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</si>
  <si>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</si>
  <si>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</si>
  <si>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</si>
  <si>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</si>
  <si>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</si>
  <si>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</si>
  <si>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</si>
  <si>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</si>
  <si>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</si>
  <si>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</si>
  <si>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</si>
  <si>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</si>
  <si>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</si>
  <si>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</si>
  <si>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</si>
  <si>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</si>
  <si>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</si>
  <si>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</si>
  <si>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</si>
  <si>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</si>
  <si>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</si>
  <si>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</si>
  <si>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</si>
  <si>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</si>
  <si>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</si>
  <si>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</si>
  <si>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</si>
  <si>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</si>
  <si>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</si>
  <si>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</si>
  <si>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</si>
  <si>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</si>
  <si>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</si>
  <si>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</si>
  <si>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</si>
  <si>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</si>
  <si>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</si>
  <si>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</si>
  <si>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</si>
  <si>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</si>
  <si>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</si>
  <si>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</si>
  <si>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</si>
  <si>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</si>
  <si>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</si>
  <si>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</si>
  <si>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</si>
  <si>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</si>
  <si>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</si>
  <si>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</si>
  <si>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</si>
  <si>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</si>
  <si>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</si>
  <si>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</si>
  <si>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</si>
  <si>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</si>
  <si>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</si>
  <si>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</si>
  <si>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</si>
  <si>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</si>
  <si>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</si>
  <si>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</si>
  <si>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</si>
  <si>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</si>
  <si>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</si>
  <si>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</si>
  <si>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</si>
  <si>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</si>
  <si>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</si>
  <si>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</si>
  <si>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</si>
  <si>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</si>
  <si>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</si>
  <si>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</si>
  <si>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</si>
  <si>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</si>
  <si>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</si>
  <si>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</si>
  <si>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</si>
  <si>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</si>
  <si>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</si>
  <si>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</si>
  <si>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</si>
  <si>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</si>
  <si>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</si>
  <si>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</si>
  <si>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</si>
  <si>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</si>
  <si>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</si>
  <si>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</si>
  <si>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</si>
  <si>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</si>
  <si>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</si>
  <si>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</si>
  <si>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</si>
  <si>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</si>
  <si>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</si>
  <si>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</si>
  <si>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</si>
  <si>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</si>
  <si>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</si>
  <si>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</si>
  <si>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</si>
  <si>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</si>
  <si>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</si>
  <si>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</si>
  <si>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</si>
  <si>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</si>
  <si>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</si>
  <si>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</si>
  <si>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</si>
  <si>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</si>
  <si>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</si>
  <si>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</si>
  <si>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</si>
  <si>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</si>
  <si>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</si>
  <si>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</si>
  <si>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</si>
  <si>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</si>
  <si>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</si>
  <si>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</si>
  <si>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</si>
  <si>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</si>
  <si>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</si>
  <si>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</si>
  <si>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</si>
  <si>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</si>
  <si>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</si>
  <si>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</si>
  <si>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</si>
  <si>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</si>
  <si>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</si>
  <si>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</si>
  <si>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</si>
  <si>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</si>
  <si>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</si>
  <si>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</si>
  <si>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</si>
  <si>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</si>
  <si>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</si>
  <si>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</si>
  <si>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</si>
  <si>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</si>
  <si>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</si>
  <si>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</si>
  <si>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</si>
  <si>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</si>
  <si>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</si>
  <si>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</si>
  <si>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</si>
  <si>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</si>
  <si>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</si>
  <si>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</si>
  <si>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</si>
  <si>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</si>
  <si>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</si>
  <si>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</si>
  <si>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</si>
  <si>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</si>
  <si>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</si>
  <si>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</si>
  <si>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</si>
  <si>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</si>
  <si>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</si>
  <si>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</si>
  <si>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</si>
  <si>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</si>
  <si>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</si>
  <si>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</si>
  <si>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</si>
  <si>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</si>
  <si>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</si>
  <si>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</si>
  <si>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</si>
  <si>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</si>
  <si>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</si>
  <si>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</si>
  <si>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</si>
  <si>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</si>
  <si>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</si>
  <si>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</si>
  <si>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</si>
  <si>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</si>
  <si>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</si>
  <si>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</si>
  <si>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</si>
  <si>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</si>
  <si>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</si>
  <si>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</si>
  <si>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</si>
  <si>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</si>
  <si>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</si>
  <si>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</si>
  <si>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</si>
  <si>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</si>
  <si>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</si>
  <si>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</si>
  <si>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</si>
  <si>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</si>
  <si>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</si>
  <si>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</si>
  <si>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</si>
  <si>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</si>
  <si>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</si>
  <si>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</si>
  <si>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</si>
  <si>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</si>
  <si>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</si>
  <si>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</si>
  <si>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</si>
  <si>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</si>
  <si>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</si>
  <si>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</si>
  <si>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</si>
  <si>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</si>
  <si>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</si>
  <si>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</si>
  <si>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</si>
  <si>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</si>
  <si>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</si>
  <si>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</si>
  <si>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</si>
  <si>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</si>
  <si>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</si>
  <si>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</si>
  <si>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</si>
  <si>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</si>
  <si>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</si>
  <si>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</si>
  <si>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</si>
  <si>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</si>
  <si>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</si>
  <si>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</si>
  <si>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</si>
  <si>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</si>
  <si>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</si>
  <si>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</si>
  <si>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</si>
  <si>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</si>
  <si>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</si>
  <si>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</si>
  <si>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</si>
  <si>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</si>
  <si>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</si>
  <si>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</si>
  <si>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</si>
  <si>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</si>
  <si>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</si>
  <si>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</si>
  <si>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</si>
  <si>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</si>
  <si>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</si>
  <si>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</si>
  <si>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</si>
  <si>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</si>
  <si>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</si>
  <si>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</si>
  <si>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</si>
  <si>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</si>
  <si>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</si>
  <si>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</si>
  <si>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</si>
  <si>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</si>
  <si>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</si>
  <si>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</si>
  <si>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</si>
  <si>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</si>
  <si>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</si>
  <si>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</si>
  <si>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</si>
  <si>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</si>
  <si>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</si>
  <si>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</si>
  <si>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</si>
  <si>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</si>
  <si>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</si>
  <si>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</si>
  <si>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</si>
  <si>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</si>
  <si>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</si>
  <si>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</si>
  <si>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</si>
  <si>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</si>
  <si>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</si>
  <si>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</si>
  <si>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</si>
  <si>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</si>
  <si>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</si>
  <si>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</si>
  <si>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</si>
  <si>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</si>
  <si>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</si>
  <si>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</si>
  <si>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</si>
  <si>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</si>
  <si>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</si>
  <si>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</si>
  <si>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</si>
  <si>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</si>
  <si>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</si>
  <si>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</si>
  <si>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</si>
  <si>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</si>
  <si>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</si>
  <si>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</si>
  <si>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</si>
  <si>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</si>
  <si>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</si>
  <si>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</si>
  <si>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</si>
  <si>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</si>
  <si>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</si>
  <si>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</si>
  <si>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</si>
  <si>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</si>
  <si>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</si>
  <si>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</si>
  <si>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</si>
  <si>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</si>
  <si>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</si>
  <si>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</si>
  <si>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</si>
  <si>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</si>
  <si>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</si>
  <si>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</si>
  <si>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</si>
  <si>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</si>
  <si>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</si>
  <si>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</si>
  <si>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</si>
  <si>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</si>
  <si>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</si>
  <si>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</si>
  <si>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</si>
  <si>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</si>
  <si>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</si>
  <si>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</si>
  <si>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</si>
  <si>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</si>
  <si>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</si>
  <si>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</si>
  <si>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</si>
  <si>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</si>
  <si>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</si>
  <si>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</si>
  <si>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</si>
  <si>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</si>
  <si>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</si>
  <si>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</si>
  <si>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</si>
  <si>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</si>
  <si>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</si>
  <si>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</si>
  <si>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</si>
  <si>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</si>
  <si>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</si>
  <si>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</si>
  <si>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</si>
  <si>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</si>
  <si>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</si>
  <si>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</si>
  <si>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</si>
  <si>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</si>
  <si>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</si>
  <si>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</si>
  <si>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</si>
  <si>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</si>
  <si>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</si>
  <si>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</si>
  <si>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</si>
  <si>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</si>
  <si>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</si>
  <si>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</si>
  <si>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</si>
  <si>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</si>
  <si>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</si>
  <si>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</si>
  <si>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</si>
  <si>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</si>
  <si>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</si>
  <si>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</si>
  <si>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</si>
  <si>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</si>
  <si>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</si>
  <si>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</si>
  <si>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</si>
  <si>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</si>
  <si>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</si>
  <si>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</si>
  <si>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</si>
  <si>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</si>
  <si>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</si>
  <si>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</si>
  <si>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</si>
  <si>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</si>
  <si>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</si>
  <si>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</si>
  <si>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</si>
  <si>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</si>
  <si>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</si>
  <si>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</si>
  <si>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</si>
  <si>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</si>
  <si>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</si>
  <si>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</si>
  <si>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</si>
  <si>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</si>
  <si>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</si>
  <si>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</si>
  <si>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</si>
  <si>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</si>
  <si>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</si>
  <si>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</si>
  <si>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</si>
  <si>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</si>
  <si>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</si>
  <si>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</si>
  <si>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</si>
  <si>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</si>
  <si>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</si>
  <si>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</si>
  <si>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</si>
  <si>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</si>
  <si>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</si>
  <si>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</si>
  <si>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</si>
  <si>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</si>
  <si>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</si>
  <si>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</si>
  <si>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</si>
  <si>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</si>
  <si>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</si>
  <si>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</si>
  <si>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</si>
  <si>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</si>
  <si>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</si>
  <si>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</si>
  <si>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</si>
  <si>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</si>
  <si>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</si>
  <si>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</si>
  <si>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</si>
  <si>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</si>
  <si>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</si>
  <si>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</si>
  <si>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</si>
  <si>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</si>
  <si>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</si>
  <si>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</si>
  <si>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</si>
  <si>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</si>
  <si>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</si>
  <si>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</si>
  <si>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</si>
  <si>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</si>
  <si>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</si>
  <si>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</si>
  <si>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</si>
  <si>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</si>
  <si>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</si>
  <si>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</si>
  <si>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</si>
  <si>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</si>
  <si>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</si>
  <si>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</si>
  <si>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</si>
  <si>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</si>
  <si>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</si>
  <si>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</si>
  <si>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</si>
  <si>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</si>
  <si>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</si>
  <si>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</si>
  <si>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</si>
  <si>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</si>
  <si>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</si>
  <si>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</si>
  <si>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</si>
  <si>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</si>
  <si>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</si>
  <si>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</si>
  <si>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</si>
  <si>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</si>
  <si>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</si>
  <si>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</si>
  <si>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</si>
  <si>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</si>
  <si>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</si>
  <si>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</si>
  <si>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</si>
  <si>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</si>
  <si>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</si>
  <si>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</si>
  <si>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</si>
  <si>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</si>
  <si>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</si>
  <si>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</si>
  <si>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</si>
  <si>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</si>
  <si>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</si>
  <si>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</si>
  <si>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</si>
  <si>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</si>
  <si>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</si>
  <si>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</si>
  <si>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</si>
  <si>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</si>
  <si>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</si>
  <si>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</si>
  <si>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</si>
  <si>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</si>
  <si>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</si>
  <si>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</si>
  <si>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</si>
  <si>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</si>
  <si>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</si>
  <si>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</si>
  <si>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</si>
  <si>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</si>
  <si>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</si>
  <si>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</si>
  <si>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</si>
  <si>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</si>
  <si>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</si>
  <si>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</si>
  <si>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</si>
  <si>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</si>
  <si>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</si>
  <si>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</si>
  <si>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</si>
  <si>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</si>
  <si>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</si>
  <si>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</si>
  <si>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</si>
  <si>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</si>
  <si>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</si>
  <si>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</si>
  <si>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</si>
  <si>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</si>
  <si>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</si>
  <si>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</si>
  <si>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</si>
  <si>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</si>
  <si>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</si>
  <si>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</si>
  <si>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</si>
  <si>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</si>
  <si>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</si>
  <si>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</si>
  <si>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</si>
  <si>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</si>
  <si>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</si>
  <si>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</si>
  <si>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</si>
  <si>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</si>
  <si>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</si>
  <si>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</si>
  <si>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</si>
  <si>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</si>
  <si>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</si>
  <si>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</si>
  <si>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</si>
  <si>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</si>
  <si>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</si>
  <si>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</si>
  <si>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</si>
  <si>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</si>
  <si>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</si>
  <si>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</si>
  <si>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</si>
  <si>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</si>
  <si>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</si>
  <si>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</si>
  <si>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</si>
  <si>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</si>
  <si>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</si>
  <si>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</si>
  <si>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</si>
  <si>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</si>
  <si>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</si>
  <si>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</si>
  <si>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</si>
  <si>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</si>
  <si>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</si>
  <si>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</si>
  <si>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</si>
  <si>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</si>
  <si>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</si>
  <si>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</si>
  <si>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</si>
  <si>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</si>
  <si>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</si>
  <si>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</si>
  <si>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</si>
  <si>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</si>
  <si>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</si>
  <si>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</si>
  <si>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</si>
  <si>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</si>
  <si>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</si>
  <si>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</si>
  <si>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</si>
  <si>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</si>
  <si>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</si>
  <si>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</si>
  <si>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</si>
  <si>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</si>
  <si>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</si>
  <si>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</si>
  <si>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</si>
  <si>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</si>
  <si>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</si>
  <si>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</si>
  <si>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</si>
  <si>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</si>
  <si>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</si>
  <si>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</si>
  <si>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</si>
  <si>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</si>
  <si>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</si>
  <si>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</si>
  <si>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</si>
  <si>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</si>
  <si>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</si>
  <si>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</si>
  <si>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</si>
  <si>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</si>
  <si>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</si>
  <si>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</si>
  <si>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</si>
  <si>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</si>
  <si>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</si>
  <si>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</si>
  <si>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</si>
  <si>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</si>
  <si>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</si>
  <si>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</si>
  <si>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</si>
  <si>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</si>
  <si>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</si>
  <si>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</si>
  <si>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</si>
  <si>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</si>
  <si>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</si>
  <si>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</si>
  <si>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</si>
  <si>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</si>
  <si>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</si>
  <si>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</si>
  <si>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</si>
  <si>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</si>
  <si>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</si>
  <si>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</si>
  <si>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</si>
  <si>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</si>
  <si>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</si>
  <si>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</si>
  <si>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</si>
  <si>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</si>
  <si>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</si>
  <si>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</si>
  <si>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</si>
  <si>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</si>
  <si>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</si>
  <si>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</si>
  <si>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</si>
  <si>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</si>
  <si>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</si>
  <si>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</si>
  <si>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</si>
  <si>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</si>
  <si>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</si>
  <si>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</si>
  <si>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</si>
  <si>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</si>
  <si>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</si>
  <si>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</si>
  <si>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</si>
  <si>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</si>
  <si>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</si>
  <si>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</si>
  <si>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</si>
  <si>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</si>
  <si>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</si>
  <si>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</si>
  <si>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</si>
  <si>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</si>
  <si>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</si>
  <si>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</si>
  <si>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</si>
  <si>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</si>
  <si>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</si>
  <si>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</si>
  <si>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</si>
  <si>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</si>
  <si>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</si>
  <si>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</si>
  <si>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</si>
  <si>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</si>
  <si>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</si>
  <si>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</si>
  <si>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</si>
  <si>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</si>
  <si>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</si>
  <si>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</si>
  <si>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</si>
  <si>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</si>
  <si>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</si>
  <si>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</si>
  <si>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</si>
  <si>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</si>
  <si>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</si>
  <si>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</si>
  <si>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</si>
  <si>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</si>
  <si>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</si>
  <si>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</si>
  <si>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</si>
  <si>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</si>
  <si>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</si>
  <si>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</si>
  <si>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</si>
  <si>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</si>
  <si>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</si>
  <si>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</si>
  <si>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</si>
  <si>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</si>
  <si>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</si>
  <si>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</si>
  <si>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</si>
  <si>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</si>
  <si>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</si>
  <si>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</si>
  <si>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</si>
  <si>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</si>
  <si>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</si>
  <si>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</si>
  <si>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</si>
  <si>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</si>
  <si>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</si>
  <si>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</si>
  <si>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</si>
  <si>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</si>
  <si>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</si>
  <si>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</si>
  <si>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</si>
  <si>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</si>
  <si>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</si>
  <si>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</si>
  <si>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</si>
  <si>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</si>
  <si>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</si>
  <si>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</si>
  <si>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</si>
  <si>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</si>
  <si>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</si>
  <si>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</si>
  <si>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</si>
  <si>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</si>
  <si>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</si>
  <si>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</si>
  <si>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</si>
  <si>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</si>
  <si>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</si>
  <si>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</si>
  <si>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</si>
  <si>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</si>
  <si>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</si>
  <si>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</si>
  <si>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</si>
  <si>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</si>
  <si>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</si>
  <si>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</si>
  <si>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</si>
  <si>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</si>
  <si>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</si>
  <si>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</si>
  <si>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</si>
  <si>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</si>
  <si>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</si>
  <si>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</si>
  <si>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</si>
  <si>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</si>
  <si>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</si>
  <si>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</si>
  <si>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</si>
  <si>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</si>
  <si>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</si>
  <si>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</si>
  <si>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</si>
  <si>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</si>
  <si>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</si>
  <si>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</si>
  <si>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</si>
  <si>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</si>
  <si>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</si>
  <si>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</si>
  <si>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</si>
  <si>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</si>
  <si>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</si>
  <si>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</si>
  <si>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</si>
  <si>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</si>
  <si>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</si>
  <si>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</si>
  <si>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</si>
  <si>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</si>
  <si>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</si>
  <si>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</si>
  <si>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</si>
  <si>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</si>
  <si>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</si>
  <si>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</si>
  <si>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</si>
  <si>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</si>
  <si>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</si>
  <si>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</si>
  <si>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</si>
  <si>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</si>
  <si>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</si>
  <si>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</si>
  <si>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</si>
  <si>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</si>
  <si>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</si>
  <si>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</si>
  <si>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</si>
  <si>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</si>
  <si>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</si>
  <si>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</si>
  <si>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</si>
  <si>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</si>
  <si>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</si>
  <si>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</si>
  <si>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</si>
  <si>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</si>
  <si>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</si>
  <si>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</si>
  <si>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</si>
  <si>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</si>
  <si>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</si>
  <si>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</si>
  <si>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</si>
  <si>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</si>
  <si>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</si>
  <si>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</si>
  <si>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</si>
  <si>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</si>
  <si>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</si>
  <si>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</si>
  <si>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</si>
  <si>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</si>
  <si>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</si>
  <si>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</si>
  <si>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</si>
  <si>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</si>
  <si>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</si>
  <si>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</si>
  <si>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</si>
  <si>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</si>
  <si>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</si>
  <si>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</si>
  <si>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</si>
  <si>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</si>
  <si>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</si>
  <si>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</si>
  <si>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</si>
  <si>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</si>
  <si>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</si>
  <si>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</si>
  <si>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</si>
  <si>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</si>
  <si>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</si>
  <si>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</si>
  <si>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</si>
  <si>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</si>
  <si>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</si>
  <si>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</si>
  <si>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</si>
  <si>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</si>
  <si>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</si>
  <si>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</si>
  <si>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</si>
  <si>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</si>
  <si>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</si>
  <si>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</si>
  <si>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</si>
  <si>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</si>
  <si>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</si>
  <si>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</si>
  <si>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</si>
  <si>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</si>
  <si>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</si>
  <si>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</si>
  <si>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</si>
  <si>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</si>
  <si>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</si>
  <si>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</si>
  <si>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</si>
  <si>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</si>
  <si>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</si>
  <si>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</si>
  <si>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</si>
  <si>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</si>
  <si>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</si>
  <si>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</si>
  <si>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</si>
  <si>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</si>
  <si>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</si>
  <si>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</si>
  <si>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</si>
  <si>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</si>
  <si>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</si>
  <si>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</si>
  <si>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</si>
  <si>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</si>
  <si>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</si>
  <si>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</si>
  <si>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</si>
  <si>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</si>
  <si>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</si>
  <si>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</si>
  <si>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</si>
  <si>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</si>
  <si>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</si>
  <si>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</si>
  <si>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</si>
  <si>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</si>
  <si>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</si>
  <si>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</si>
  <si>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</si>
  <si>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</si>
  <si>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</si>
  <si>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</si>
  <si>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</si>
  <si>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</si>
  <si>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</si>
  <si>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</si>
  <si>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</si>
  <si>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</si>
  <si>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</si>
  <si>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</si>
  <si>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</si>
  <si>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</si>
  <si>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</si>
  <si>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</si>
  <si>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</si>
  <si>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</si>
  <si>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</si>
  <si>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</si>
  <si>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</si>
  <si>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</si>
  <si>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</si>
  <si>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</si>
  <si>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</si>
  <si>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</si>
  <si>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</si>
  <si>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</si>
  <si>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</si>
  <si>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</si>
  <si>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</si>
  <si>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</si>
  <si>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</si>
  <si>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</si>
  <si>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</si>
  <si>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</si>
  <si>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</si>
  <si>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</si>
  <si>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</si>
  <si>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</si>
  <si>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</si>
  <si>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</si>
  <si>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</si>
  <si>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</si>
  <si>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</si>
  <si>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</si>
  <si>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</si>
  <si>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</si>
  <si>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</si>
  <si>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</si>
  <si>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</si>
  <si>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</si>
  <si>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</si>
  <si>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</si>
  <si>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</si>
  <si>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</si>
  <si>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</si>
  <si>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</si>
  <si>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</si>
  <si>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</si>
  <si>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</si>
  <si>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</si>
  <si>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</si>
  <si>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</si>
  <si>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</si>
  <si>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</si>
  <si>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</si>
  <si>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</si>
  <si>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</si>
  <si>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</si>
  <si>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</si>
  <si>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</si>
  <si>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</si>
  <si>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</si>
  <si>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</si>
  <si>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</si>
  <si>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</si>
  <si>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</si>
  <si>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</si>
  <si>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</si>
  <si>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</si>
  <si>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</si>
  <si>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</si>
  <si>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</si>
  <si>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</si>
  <si>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</si>
  <si>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</si>
  <si>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</si>
  <si>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</si>
  <si>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</si>
  <si>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</si>
  <si>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</si>
  <si>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</si>
  <si>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</si>
  <si>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</si>
  <si>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</si>
  <si>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</si>
  <si>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</si>
  <si>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</si>
  <si>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</si>
  <si>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</si>
  <si>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</si>
  <si>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</si>
  <si>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</si>
  <si>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</si>
  <si>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</si>
  <si>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</si>
  <si>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</si>
  <si>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</si>
  <si>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</si>
  <si>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</si>
  <si>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</si>
  <si>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</si>
  <si>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</si>
  <si>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</si>
  <si>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</si>
  <si>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</si>
  <si>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</si>
  <si>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</si>
  <si>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</si>
  <si>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</si>
  <si>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</si>
  <si>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</si>
  <si>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</si>
  <si>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</si>
  <si>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</si>
  <si>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</si>
  <si>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</si>
  <si>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</si>
  <si>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</si>
  <si>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</si>
  <si>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</si>
  <si>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</si>
  <si>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</si>
  <si>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</si>
  <si>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</si>
  <si>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</si>
  <si>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</si>
  <si>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</si>
  <si>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</si>
  <si>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</si>
  <si>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</si>
  <si>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</si>
  <si>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</si>
  <si>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</si>
  <si>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</si>
  <si>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</si>
  <si>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</si>
  <si>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</si>
  <si>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</si>
  <si>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</si>
  <si>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</si>
  <si>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</si>
  <si>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</si>
  <si>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</si>
  <si>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</si>
  <si>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</si>
  <si>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</si>
  <si>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</si>
  <si>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</si>
  <si>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</si>
  <si>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</si>
  <si>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</si>
  <si>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</si>
  <si>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</si>
  <si>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</si>
  <si>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</si>
  <si>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</si>
  <si>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</si>
  <si>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</si>
  <si>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</si>
  <si>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</si>
  <si>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</si>
  <si>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</si>
  <si>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</si>
  <si>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</si>
  <si>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</si>
  <si>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</si>
  <si>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</si>
  <si>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</si>
  <si>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</si>
  <si>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</si>
  <si>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</si>
  <si>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</si>
  <si>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</si>
  <si>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</si>
  <si>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</si>
  <si>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</si>
  <si>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</si>
  <si>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</si>
  <si>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</si>
  <si>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</si>
  <si>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</si>
  <si>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</si>
  <si>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</si>
  <si>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</si>
  <si>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</si>
  <si>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</si>
  <si>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</si>
  <si>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</si>
  <si>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</si>
  <si>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</si>
  <si>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</si>
  <si>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</si>
  <si>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</si>
  <si>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</si>
  <si>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</si>
  <si>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</si>
  <si>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</si>
  <si>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</si>
  <si>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</si>
  <si>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</si>
  <si>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</si>
  <si>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</si>
  <si>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</si>
  <si>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</si>
  <si>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</si>
  <si>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</si>
  <si>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</si>
  <si>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</si>
  <si>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</si>
  <si>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</si>
  <si>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</si>
  <si>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</si>
  <si>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</si>
  <si>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</si>
  <si>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</si>
  <si>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</si>
  <si>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</si>
  <si>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</si>
  <si>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</si>
  <si>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</si>
  <si>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</si>
  <si>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</si>
  <si>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</si>
  <si>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</si>
  <si>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</si>
  <si>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</si>
  <si>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</si>
  <si>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</si>
  <si>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</si>
  <si>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</si>
  <si>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</si>
  <si>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</si>
  <si>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</si>
  <si>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</si>
  <si>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</si>
  <si>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</si>
  <si>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</si>
  <si>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</si>
  <si>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</si>
  <si>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</si>
  <si>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</si>
  <si>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</si>
  <si>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</si>
  <si>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</si>
  <si>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</si>
  <si>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</si>
  <si>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</si>
  <si>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</si>
  <si>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</si>
  <si>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</si>
  <si>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</si>
  <si>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</si>
  <si>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</si>
  <si>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</si>
  <si>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</si>
  <si>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</si>
  <si>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</si>
  <si>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</si>
  <si>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</si>
  <si>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</si>
  <si>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</si>
  <si>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</si>
  <si>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</si>
  <si>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</si>
  <si>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</si>
  <si>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</si>
  <si>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</si>
  <si>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</si>
  <si>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</si>
  <si>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</si>
  <si>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</si>
  <si>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</si>
  <si>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</si>
  <si>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</si>
  <si>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</si>
  <si>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</si>
  <si>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</si>
  <si>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</si>
  <si>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</si>
  <si>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</si>
  <si>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</si>
  <si>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</si>
  <si>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</si>
  <si>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</si>
  <si>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</si>
  <si>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</si>
  <si>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</si>
  <si>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</si>
  <si>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</si>
  <si>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</si>
  <si>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</si>
  <si>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</si>
  <si>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</si>
  <si>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</si>
  <si>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</si>
  <si>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</si>
  <si>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</si>
  <si>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</si>
  <si>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</si>
  <si>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</si>
  <si>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</si>
  <si>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</si>
  <si>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</si>
  <si>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</si>
  <si>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</si>
  <si>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</si>
  <si>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</si>
  <si>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</si>
  <si>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</si>
  <si>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</si>
  <si>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</si>
  <si>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</si>
  <si>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</si>
  <si>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</si>
  <si>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</si>
  <si>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</si>
  <si>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</si>
  <si>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</si>
  <si>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</si>
  <si>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</si>
  <si>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</si>
  <si>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</si>
  <si>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</si>
  <si>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</si>
  <si>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</si>
  <si>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</si>
  <si>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</si>
  <si>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</si>
  <si>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</si>
  <si>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</si>
  <si>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</si>
  <si>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</si>
  <si>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</si>
  <si>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</si>
  <si>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</si>
  <si>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</si>
  <si>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</si>
  <si>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</si>
  <si>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</si>
  <si>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</si>
  <si>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</si>
  <si>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</si>
  <si>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</si>
  <si>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</si>
  <si>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</si>
  <si>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</si>
  <si>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</si>
  <si>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</si>
  <si>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</si>
  <si>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</si>
  <si>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</si>
  <si>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</si>
  <si>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</si>
  <si>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</si>
  <si>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</si>
  <si>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</si>
  <si>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</si>
  <si>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</si>
  <si>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</si>
  <si>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</si>
  <si>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</si>
  <si>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</si>
  <si>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</si>
  <si>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</si>
  <si>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</si>
  <si>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</si>
  <si>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</si>
  <si>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</si>
  <si>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</si>
  <si>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</si>
  <si>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</si>
  <si>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</si>
  <si>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</si>
  <si>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</si>
  <si>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</si>
  <si>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</si>
  <si>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</si>
  <si>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</si>
  <si>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</si>
  <si>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</si>
  <si>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</si>
  <si>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</si>
  <si>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</si>
  <si>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</si>
  <si>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</si>
  <si>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</si>
  <si>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</si>
  <si>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</si>
  <si>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</si>
  <si>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</si>
  <si>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</si>
  <si>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</si>
  <si>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</si>
  <si>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</si>
  <si>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</si>
  <si>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</si>
  <si>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</si>
  <si>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</si>
  <si>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</si>
  <si>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</si>
  <si>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</si>
  <si>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</si>
  <si>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</si>
  <si>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</si>
  <si>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</si>
  <si>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</si>
  <si>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</si>
  <si>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</si>
  <si>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</si>
  <si>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</si>
  <si>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</si>
  <si>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</si>
  <si>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</si>
  <si>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</si>
  <si>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</si>
  <si>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</si>
  <si>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</si>
  <si>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</si>
  <si>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</si>
  <si>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</si>
  <si>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</si>
  <si>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</si>
  <si>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</si>
  <si>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</si>
  <si>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</si>
  <si>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</si>
  <si>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</si>
  <si>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</si>
  <si>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</si>
  <si>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</si>
  <si>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</si>
  <si>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</si>
  <si>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</si>
  <si>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</si>
  <si>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</si>
  <si>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</si>
  <si>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</si>
  <si>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</si>
  <si>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</si>
  <si>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</si>
  <si>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</si>
  <si>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</si>
  <si>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</si>
  <si>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</si>
  <si>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</si>
  <si>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</si>
  <si>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</si>
  <si>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</si>
  <si>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</si>
  <si>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</si>
  <si>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</si>
  <si>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</si>
  <si>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</si>
  <si>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</si>
  <si>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</si>
  <si>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</si>
  <si>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</si>
  <si>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</si>
  <si>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</si>
  <si>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</si>
  <si>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</si>
  <si>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</si>
  <si>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</si>
  <si>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</si>
  <si>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</si>
  <si>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</si>
  <si>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</si>
  <si>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</si>
  <si>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</si>
  <si>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</si>
  <si>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</si>
  <si>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</si>
  <si>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</si>
  <si>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</si>
  <si>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</si>
  <si>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</si>
  <si>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</si>
  <si>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</si>
  <si>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</si>
  <si>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</si>
  <si>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</si>
  <si>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</si>
  <si>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</si>
  <si>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</si>
  <si>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</si>
  <si>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</si>
  <si>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</si>
  <si>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</si>
  <si>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</si>
  <si>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</si>
  <si>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</si>
  <si>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</si>
  <si>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</si>
  <si>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</si>
  <si>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</si>
  <si>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</si>
  <si>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</si>
  <si>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</si>
  <si>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</si>
  <si>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</si>
  <si>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</si>
  <si>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</si>
  <si>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</si>
  <si>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</si>
  <si>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</si>
  <si>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</si>
  <si>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</si>
  <si>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</si>
  <si>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</si>
  <si>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</si>
  <si>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</si>
  <si>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</si>
  <si>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</si>
  <si>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</si>
  <si>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</si>
  <si>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</si>
  <si>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</si>
  <si>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</si>
  <si>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</si>
  <si>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</si>
  <si>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</si>
  <si>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</si>
  <si>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</si>
  <si>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</si>
  <si>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</si>
  <si>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</si>
  <si>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</si>
  <si>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</si>
  <si>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</si>
  <si>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</si>
  <si>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</si>
  <si>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</si>
  <si>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</si>
  <si>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</si>
  <si>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</si>
  <si>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</si>
  <si>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</si>
  <si>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</si>
  <si>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</si>
  <si>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</si>
  <si>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</si>
  <si>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</si>
  <si>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</si>
  <si>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</si>
  <si>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</si>
  <si>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</si>
  <si>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</si>
  <si>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</si>
  <si>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</si>
  <si>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</si>
  <si>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</si>
  <si>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</si>
  <si>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</si>
  <si>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</si>
  <si>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</si>
  <si>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</si>
  <si>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</si>
  <si>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</si>
  <si>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</si>
  <si>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</si>
  <si>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</si>
  <si>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</si>
  <si>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</si>
  <si>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</si>
  <si>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</si>
  <si>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</si>
  <si>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</si>
  <si>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</si>
  <si>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</si>
  <si>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</si>
  <si>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</si>
  <si>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</si>
  <si>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</si>
  <si>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2021-5-05003432020</t>
  </si>
  <si>
    <t>958/2017</t>
  </si>
  <si>
    <t xml:space="preserve">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</si>
  <si>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664/2018</t>
  </si>
  <si>
    <t>286/2019</t>
  </si>
  <si>
    <t>926/2016</t>
  </si>
  <si>
    <t>691/2019</t>
  </si>
  <si>
    <t>343/2020</t>
  </si>
  <si>
    <t>GLORIA CRISTINA ACEVEDO USUGA</t>
  </si>
  <si>
    <t>3116021356</t>
  </si>
  <si>
    <t>CR 43 A 108 A 30</t>
  </si>
  <si>
    <t>ELNIDO.HI@GMAIL.COM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</si>
</sst>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5" zoomScaleNormal="85" zoomScaleSheetLayoutView="40" zoomScalePageLayoutView="40" workbookViewId="0">
      <selection activeCell="C205" sqref="C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811044088</v>
      </c>
      <c r="C20" s="5"/>
      <c r="D20" s="73"/>
      <c r="E20" s="5"/>
      <c r="F20" s="5"/>
      <c r="G20" s="5"/>
      <c r="H20" s="186"/>
      <c r="I20" s="149"/>
      <c r="J20" s="150"/>
      <c r="K20" s="151"/>
      <c r="L20" s="152"/>
      <c r="M20" s="152"/>
      <c r="N20" s="135">
        <f>+(M20-L20)/30</f>
        <v>0</v>
      </c>
      <c r="O20" s="138"/>
      <c r="U20" s="134"/>
      <c r="V20" s="105">
        <f ca="1">NOW()</f>
        <v>44193.57750486111</v>
      </c>
      <c r="W20" s="105">
        <f ca="1">NOW()</f>
        <v>44193.57750486111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Y MADRES DEL HOGAR INFANTIL EL NIDO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2681</v>
      </c>
      <c r="E48" s="145">
        <v>42675</v>
      </c>
      <c r="F48" s="145">
        <v>43039</v>
      </c>
      <c r="G48" s="160">
        <f>IF(AND(E48&lt;&gt;"",F48&lt;&gt;""),((F48-E48)/30),"")</f>
        <v>12.133333333333333</v>
      </c>
      <c r="H48" s="122" t="s">
        <v>2678</v>
      </c>
      <c r="I48" s="113" t="s">
        <v>36</v>
      </c>
      <c r="J48" s="113" t="s">
        <v>38</v>
      </c>
      <c r="K48" s="116">
        <v>246453104</v>
      </c>
      <c r="L48" s="115" t="s">
        <v>1148</v>
      </c>
      <c r="M48" s="117">
        <v>1</v>
      </c>
      <c r="N48" s="115" t="s">
        <v>27</v>
      </c>
      <c r="O48" s="115" t="s">
        <v>26</v>
      </c>
      <c r="P48" s="78"/>
    </row>
    <row r="49" spans="1:16" s="6" customFormat="1" ht="24.75" customHeight="1" x14ac:dyDescent="0.25">
      <c r="A49" s="143">
        <v>2</v>
      </c>
      <c r="B49" s="111" t="s">
        <v>2664</v>
      </c>
      <c r="C49" s="112" t="s">
        <v>31</v>
      </c>
      <c r="D49" s="121" t="s">
        <v>2677</v>
      </c>
      <c r="E49" s="145">
        <v>43039</v>
      </c>
      <c r="F49" s="145">
        <v>43404</v>
      </c>
      <c r="G49" s="160">
        <f t="shared" ref="G49:G50" si="2">IF(AND(E49&lt;&gt;"",F49&lt;&gt;""),((F49-E49)/30),"")</f>
        <v>12.166666666666666</v>
      </c>
      <c r="H49" s="122" t="s">
        <v>2678</v>
      </c>
      <c r="I49" s="113" t="s">
        <v>36</v>
      </c>
      <c r="J49" s="113" t="s">
        <v>38</v>
      </c>
      <c r="K49" s="123">
        <v>245631800</v>
      </c>
      <c r="L49" s="115" t="s">
        <v>1148</v>
      </c>
      <c r="M49" s="117">
        <v>1</v>
      </c>
      <c r="N49" s="115" t="s">
        <v>27</v>
      </c>
      <c r="O49" s="115" t="s">
        <v>26</v>
      </c>
      <c r="P49" s="78"/>
    </row>
    <row r="50" spans="1:16" s="6" customFormat="1" ht="24.75" customHeight="1" x14ac:dyDescent="0.25">
      <c r="A50" s="143">
        <v>3</v>
      </c>
      <c r="B50" s="111" t="s">
        <v>2664</v>
      </c>
      <c r="C50" s="112" t="s">
        <v>31</v>
      </c>
      <c r="D50" s="121" t="s">
        <v>2679</v>
      </c>
      <c r="E50" s="145">
        <v>43402</v>
      </c>
      <c r="F50" s="145">
        <v>43442</v>
      </c>
      <c r="G50" s="160">
        <f t="shared" si="2"/>
        <v>1.3333333333333333</v>
      </c>
      <c r="H50" s="114" t="s">
        <v>2678</v>
      </c>
      <c r="I50" s="113" t="s">
        <v>36</v>
      </c>
      <c r="J50" s="113" t="s">
        <v>38</v>
      </c>
      <c r="K50" s="123">
        <v>27812800</v>
      </c>
      <c r="L50" s="115" t="s">
        <v>1148</v>
      </c>
      <c r="M50" s="117">
        <v>1</v>
      </c>
      <c r="N50" s="115" t="s">
        <v>27</v>
      </c>
      <c r="O50" s="115" t="s">
        <v>26</v>
      </c>
      <c r="P50" s="78"/>
    </row>
    <row r="51" spans="1:16" s="6" customFormat="1" ht="24.75" customHeight="1" outlineLevel="1" x14ac:dyDescent="0.25">
      <c r="A51" s="143">
        <v>4</v>
      </c>
      <c r="B51" s="111" t="s">
        <v>2664</v>
      </c>
      <c r="C51" s="112" t="s">
        <v>31</v>
      </c>
      <c r="D51" s="110" t="s">
        <v>2680</v>
      </c>
      <c r="E51" s="145">
        <v>43484</v>
      </c>
      <c r="F51" s="145">
        <v>43738</v>
      </c>
      <c r="G51" s="160">
        <f t="shared" ref="G51:G107" si="3">IF(AND(E51&lt;&gt;"",F51&lt;&gt;""),((F51-E51)/30),"")</f>
        <v>8.4666666666666668</v>
      </c>
      <c r="H51" s="122" t="s">
        <v>2678</v>
      </c>
      <c r="I51" s="113" t="s">
        <v>36</v>
      </c>
      <c r="J51" s="113" t="s">
        <v>38</v>
      </c>
      <c r="K51" s="116">
        <v>239464240</v>
      </c>
      <c r="L51" s="115" t="s">
        <v>1148</v>
      </c>
      <c r="M51" s="117">
        <v>1</v>
      </c>
      <c r="N51" s="115" t="s">
        <v>27</v>
      </c>
      <c r="O51" s="115" t="s">
        <v>26</v>
      </c>
      <c r="P51" s="78"/>
    </row>
    <row r="52" spans="1:16" s="7" customFormat="1" ht="24.75" customHeight="1" outlineLevel="1" x14ac:dyDescent="0.25">
      <c r="A52" s="144">
        <v>5</v>
      </c>
      <c r="B52" s="111" t="s">
        <v>2664</v>
      </c>
      <c r="C52" s="112" t="s">
        <v>31</v>
      </c>
      <c r="D52" s="110" t="s">
        <v>2682</v>
      </c>
      <c r="E52" s="145">
        <v>43798</v>
      </c>
      <c r="F52" s="145">
        <v>43812</v>
      </c>
      <c r="G52" s="160">
        <f t="shared" si="3"/>
        <v>0.46666666666666667</v>
      </c>
      <c r="H52" s="122" t="s">
        <v>2678</v>
      </c>
      <c r="I52" s="113" t="s">
        <v>36</v>
      </c>
      <c r="J52" s="113" t="s">
        <v>38</v>
      </c>
      <c r="K52" s="116">
        <v>16687965</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2683</v>
      </c>
      <c r="E114" s="145">
        <v>43875</v>
      </c>
      <c r="F114" s="145">
        <v>44195</v>
      </c>
      <c r="G114" s="160">
        <f>IF(AND(E114&lt;&gt;"",F114&lt;&gt;""),((F114-E114)/30),"")</f>
        <v>10.666666666666666</v>
      </c>
      <c r="H114" s="122" t="s">
        <v>2678</v>
      </c>
      <c r="I114" s="121" t="s">
        <v>36</v>
      </c>
      <c r="J114" s="121" t="s">
        <v>38</v>
      </c>
      <c r="K114" s="123">
        <v>351468152</v>
      </c>
      <c r="L114" s="100">
        <f>+IF(AND(K114&gt;0,O114="Ejecución"),(K114/877802)*Tabla28[[#This Row],[% participación]],IF(AND(K114&gt;0,O114&lt;&gt;"Ejecución"),"-",""))</f>
        <v>400.39570654885728</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v>
      </c>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44109</v>
      </c>
      <c r="D193" s="5"/>
      <c r="E193" s="126">
        <v>5</v>
      </c>
      <c r="F193" s="5"/>
      <c r="G193" s="5"/>
      <c r="H193" s="147" t="s">
        <v>2684</v>
      </c>
      <c r="J193" s="5"/>
      <c r="K193" s="127">
        <v>37999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2684</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4fb10211-09fb-4e80-9f0b-184718d5d98c"/>
    <ds:schemaRef ds:uri="http://purl.org/dc/elements/1.1/"/>
    <ds:schemaRef ds:uri="http://purl.org/dc/dcmitype/"/>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2020-12-28T18:52:49Z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