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Juridica Didier\JURIDICA PECAS\Convocatorias Bancos Oferente\BANOPI ICBF 2019\INVITACIONES 2020\17. No. 2021-5-10000013 CDI ENVIGADO\"/>
    </mc:Choice>
  </mc:AlternateContent>
  <xr:revisionPtr revIDLastSave="0" documentId="13_ncr:1_{30515ABB-52A0-453B-9A49-DF330842F48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<sst xmlns="http://schemas.openxmlformats.org/spreadsheetml/2006/main" count="3277" uniqueCount="2737">
  <si>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</si>
  <si>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</si>
  <si>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</si>
  <si>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</si>
  <si>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</si>
  <si>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</si>
  <si>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</si>
  <si>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</si>
  <si>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</si>
  <si>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</si>
  <si>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</si>
  <si>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</si>
  <si>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</si>
  <si>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</si>
  <si>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</si>
  <si>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</si>
  <si>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</si>
  <si>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</si>
  <si>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</si>
  <si>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</si>
  <si>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</si>
  <si>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</si>
  <si>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</si>
  <si>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</si>
  <si>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</si>
  <si>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</si>
  <si>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</si>
  <si>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</si>
  <si>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</si>
  <si>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</si>
  <si>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</si>
  <si>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</si>
  <si>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</si>
  <si>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</si>
  <si>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</si>
  <si>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</si>
  <si>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</si>
  <si>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</si>
  <si>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</si>
  <si>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</si>
  <si>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</si>
  <si>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</si>
  <si>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</si>
  <si>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</si>
  <si>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</si>
  <si>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</si>
  <si>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</si>
  <si>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</si>
  <si>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</si>
  <si>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</si>
  <si>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</si>
  <si>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</si>
  <si>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</si>
  <si>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</si>
  <si>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</si>
  <si>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</si>
  <si>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</si>
  <si>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</si>
  <si>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</si>
  <si>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</si>
  <si>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</si>
  <si>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</si>
  <si>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</si>
  <si>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</si>
  <si>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</si>
  <si>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</si>
  <si>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</si>
  <si>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</si>
  <si>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</si>
  <si>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</si>
  <si>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</si>
  <si>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</si>
  <si>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</si>
  <si>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</si>
  <si>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</si>
  <si>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</si>
  <si>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</si>
  <si>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</si>
  <si>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</si>
  <si>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</si>
  <si>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</si>
  <si>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</si>
  <si>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</si>
  <si>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</si>
  <si>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</si>
  <si>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</si>
  <si>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</si>
  <si>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</si>
  <si>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</si>
  <si>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</si>
  <si>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</si>
  <si>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</si>
  <si>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</si>
  <si>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</si>
  <si>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</si>
  <si>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</si>
  <si>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</si>
  <si>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</si>
  <si>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</si>
  <si>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</si>
  <si>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</si>
  <si>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</si>
  <si>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</si>
  <si>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</si>
  <si>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</si>
  <si>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</si>
  <si>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</si>
  <si>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</si>
  <si>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</si>
  <si>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</si>
  <si>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</si>
  <si>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</si>
  <si>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</si>
  <si>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</si>
  <si>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</si>
  <si>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</si>
  <si>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</si>
  <si>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</si>
  <si>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</si>
  <si>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</si>
  <si>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</si>
  <si>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</si>
  <si>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</si>
  <si>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</si>
  <si>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</si>
  <si>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</si>
  <si>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</si>
  <si>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</si>
  <si>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</si>
  <si>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</si>
  <si>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</si>
  <si>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</si>
  <si>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</si>
  <si>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</si>
  <si>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</si>
  <si>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</si>
  <si>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</si>
  <si>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</si>
  <si>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</si>
  <si>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</si>
  <si>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</si>
  <si>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</si>
  <si>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</si>
  <si>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</si>
  <si>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</si>
  <si>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</si>
  <si>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</si>
  <si>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</si>
  <si>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</si>
  <si>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</si>
  <si>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</si>
  <si>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</si>
  <si>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</si>
  <si>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</si>
  <si>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</si>
  <si>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</si>
  <si>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</si>
  <si>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</si>
  <si>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</si>
  <si>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</si>
  <si>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</si>
  <si>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</si>
  <si>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</si>
  <si>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</si>
  <si>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</si>
  <si>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</si>
  <si>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</si>
  <si>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</si>
  <si>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</si>
  <si>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</si>
  <si>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</si>
  <si>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</si>
  <si>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</si>
  <si>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</si>
  <si>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</si>
  <si>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</si>
  <si>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</si>
  <si>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</si>
  <si>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</si>
  <si>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</si>
  <si>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</si>
  <si>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</si>
  <si>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</si>
  <si>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</si>
  <si>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</si>
  <si>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</si>
  <si>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</si>
  <si>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</si>
  <si>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</si>
  <si>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</si>
  <si>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</si>
  <si>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</si>
  <si>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</si>
  <si>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</si>
  <si>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</si>
  <si>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</si>
  <si>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</si>
  <si>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</si>
  <si>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</si>
  <si>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</si>
  <si>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</si>
  <si>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</si>
  <si>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</si>
  <si>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</si>
  <si>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</si>
  <si>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</si>
  <si>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</si>
  <si>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</si>
  <si>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</si>
  <si>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</si>
  <si>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</si>
  <si>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</si>
  <si>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</si>
  <si>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</si>
  <si>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</si>
  <si>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</si>
  <si>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</si>
  <si>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</si>
  <si>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</si>
  <si>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</si>
  <si>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</si>
  <si>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</si>
  <si>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</si>
  <si>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</si>
  <si>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</si>
  <si>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</si>
  <si>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</si>
  <si>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</si>
  <si>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</si>
  <si>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</si>
  <si>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</si>
  <si>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</si>
  <si>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</si>
  <si>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</si>
  <si>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</si>
  <si>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</si>
  <si>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</si>
  <si>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</si>
  <si>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</si>
  <si>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</si>
  <si>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</si>
  <si>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</si>
  <si>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</si>
  <si>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</si>
  <si>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</si>
  <si>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</si>
  <si>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</si>
  <si>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</si>
  <si>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</si>
  <si>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</si>
  <si>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</si>
  <si>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</si>
  <si>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</si>
  <si>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</si>
  <si>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</si>
  <si>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</si>
  <si>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</si>
  <si>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</si>
  <si>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</si>
  <si>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</si>
  <si>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</si>
  <si>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</si>
  <si>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</si>
  <si>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</si>
  <si>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</si>
  <si>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</si>
  <si>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</si>
  <si>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</si>
  <si>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</si>
  <si>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</si>
  <si>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</si>
  <si>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</si>
  <si>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</si>
  <si>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</si>
  <si>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</si>
  <si>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</si>
  <si>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</si>
  <si>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</si>
  <si>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</si>
  <si>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</si>
  <si>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</si>
  <si>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</si>
  <si>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</si>
  <si>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</si>
  <si>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</si>
  <si>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</si>
  <si>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</si>
  <si>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</si>
  <si>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</si>
  <si>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</si>
  <si>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</si>
  <si>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</si>
  <si>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</si>
  <si>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</si>
  <si>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</si>
  <si>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</si>
  <si>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</si>
  <si>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</si>
  <si>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</si>
  <si>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</si>
  <si>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</si>
  <si>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</si>
  <si>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</si>
  <si>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</si>
  <si>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</si>
  <si>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</si>
  <si>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</si>
  <si>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</si>
  <si>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</si>
  <si>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</si>
  <si>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</si>
  <si>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</si>
  <si>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</si>
  <si>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</si>
  <si>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</si>
  <si>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</si>
  <si>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</si>
  <si>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</si>
  <si>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</si>
  <si>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</si>
  <si>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</si>
  <si>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</si>
  <si>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</si>
  <si>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</si>
  <si>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</si>
  <si>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</si>
  <si>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</si>
  <si>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</si>
  <si>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</si>
  <si>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</si>
  <si>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</si>
  <si>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</si>
  <si>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</si>
  <si>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</si>
  <si>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</si>
  <si>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</si>
  <si>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</si>
  <si>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</si>
  <si>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</si>
  <si>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</si>
  <si>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</si>
  <si>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</si>
  <si>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</si>
  <si>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</si>
  <si>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</si>
  <si>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</si>
  <si>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</si>
  <si>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</si>
  <si>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</si>
  <si>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</si>
  <si>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</si>
  <si>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</si>
  <si>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</si>
  <si>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</si>
  <si>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</si>
  <si>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</si>
  <si>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</si>
  <si>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</si>
  <si>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</si>
  <si>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</si>
  <si>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</si>
  <si>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</si>
  <si>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</si>
  <si>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</si>
  <si>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</si>
  <si>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</si>
  <si>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</si>
  <si>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</si>
  <si>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</si>
  <si>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</si>
  <si>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</si>
  <si>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</si>
  <si>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</si>
  <si>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</si>
  <si>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</si>
  <si>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</si>
  <si>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</si>
  <si>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</si>
  <si>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</si>
  <si>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</si>
  <si>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</si>
  <si>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</si>
  <si>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</si>
  <si>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</si>
  <si>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</si>
  <si>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</si>
  <si>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</si>
  <si>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</si>
  <si>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</si>
  <si>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</si>
  <si>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</si>
  <si>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</si>
  <si>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</si>
  <si>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</si>
  <si>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</si>
  <si>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</si>
  <si>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</si>
  <si>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</si>
  <si>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</si>
  <si>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</si>
  <si>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</si>
  <si>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</si>
  <si>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</si>
  <si>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</si>
  <si>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</si>
  <si>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</si>
  <si>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</si>
  <si>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</si>
  <si>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</si>
  <si>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</si>
  <si>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</si>
  <si>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</si>
  <si>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</si>
  <si>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</si>
  <si>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</si>
  <si>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</si>
  <si>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</si>
  <si>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</si>
  <si>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</si>
  <si>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</si>
  <si>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</si>
  <si>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</si>
  <si>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</si>
  <si>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</si>
  <si>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</si>
  <si>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</si>
  <si>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</si>
  <si>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</si>
  <si>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</si>
  <si>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</si>
  <si>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</si>
  <si>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</si>
  <si>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</si>
  <si>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</si>
  <si>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</si>
  <si>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</si>
  <si>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</si>
  <si>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</si>
  <si>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</si>
  <si>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</si>
  <si>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</si>
  <si>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</si>
  <si>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</si>
  <si>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</si>
  <si>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</si>
  <si>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</si>
  <si>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</si>
  <si>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</si>
  <si>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</si>
  <si>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</si>
  <si>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</si>
  <si>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</si>
  <si>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</si>
  <si>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</si>
  <si>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</si>
  <si>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</si>
  <si>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</si>
  <si>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</si>
  <si>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</si>
  <si>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</si>
  <si>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</si>
  <si>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</si>
  <si>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</si>
  <si>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</si>
  <si>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</si>
  <si>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</si>
  <si>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</si>
  <si>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</si>
  <si>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</si>
  <si>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</si>
  <si>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</si>
  <si>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</si>
  <si>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</si>
  <si>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</si>
  <si>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</si>
  <si>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</si>
  <si>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</si>
  <si>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</si>
  <si>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</si>
  <si>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</si>
  <si>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</si>
  <si>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</si>
  <si>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</si>
  <si>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</si>
  <si>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</si>
  <si>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</si>
  <si>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</si>
  <si>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</si>
  <si>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</si>
  <si>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</si>
  <si>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</si>
  <si>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</si>
  <si>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</si>
  <si>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</si>
  <si>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</si>
  <si>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</si>
  <si>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</si>
  <si>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</si>
  <si>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</si>
  <si>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</si>
  <si>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</si>
  <si>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</si>
  <si>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</si>
  <si>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</si>
  <si>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</si>
  <si>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</si>
  <si>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</si>
  <si>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</si>
  <si>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</si>
  <si>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</si>
  <si>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</si>
  <si>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</si>
  <si>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</si>
  <si>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</si>
  <si>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</si>
  <si>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</si>
  <si>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</si>
  <si>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</si>
  <si>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</si>
  <si>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</si>
  <si>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</si>
  <si>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</si>
  <si>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</si>
  <si>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</si>
  <si>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</si>
  <si>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</si>
  <si>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</si>
  <si>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</si>
  <si>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</si>
  <si>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</si>
  <si>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</si>
  <si>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</si>
  <si>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</si>
  <si>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</si>
  <si>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</si>
  <si>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</si>
  <si>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</si>
  <si>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</si>
  <si>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</si>
  <si>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</si>
  <si>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</si>
  <si>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</si>
  <si>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</si>
  <si>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</si>
  <si>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</si>
  <si>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</si>
  <si>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</si>
  <si>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</si>
  <si>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</si>
  <si>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</si>
  <si>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</si>
  <si>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</si>
  <si>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</si>
  <si>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</si>
  <si>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</si>
  <si>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</si>
  <si>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</si>
  <si>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</si>
  <si>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</si>
  <si>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</si>
  <si>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</si>
  <si>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</si>
  <si>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</si>
  <si>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</si>
  <si>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</si>
  <si>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</si>
  <si>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</si>
  <si>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</si>
  <si>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</si>
  <si>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</si>
  <si>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</si>
  <si>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</si>
  <si>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</si>
  <si>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</si>
  <si>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</si>
  <si>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</si>
  <si>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</si>
  <si>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</si>
  <si>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</si>
  <si>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</si>
  <si>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</si>
  <si>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</si>
  <si>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</si>
  <si>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</si>
  <si>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</si>
  <si>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</si>
  <si>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</si>
  <si>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</si>
  <si>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</si>
  <si>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</si>
  <si>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</si>
  <si>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</si>
  <si>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</si>
  <si>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</si>
  <si>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</si>
  <si>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</si>
  <si>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</si>
  <si>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</si>
  <si>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</si>
  <si>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</si>
  <si>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</si>
  <si>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</si>
  <si>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</si>
  <si>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</si>
  <si>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</si>
  <si>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</si>
  <si>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</si>
  <si>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</si>
  <si>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</si>
  <si>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</si>
  <si>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</si>
  <si>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</si>
  <si>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</si>
  <si>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</si>
  <si>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</si>
  <si>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</si>
  <si>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</si>
  <si>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</si>
  <si>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</si>
  <si>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</si>
  <si>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</si>
  <si>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</si>
  <si>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</si>
  <si>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</si>
  <si>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</si>
  <si>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</si>
  <si>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</si>
  <si>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</si>
  <si>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</si>
  <si>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</si>
  <si>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</si>
  <si>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</si>
  <si>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</si>
  <si>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</si>
  <si>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</si>
  <si>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</si>
  <si>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</si>
  <si>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</si>
  <si>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</si>
  <si>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</si>
  <si>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</si>
  <si>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</si>
  <si>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</si>
  <si>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</si>
  <si>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</si>
  <si>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</si>
  <si>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</si>
  <si>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</si>
  <si>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</si>
  <si>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</si>
  <si>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</si>
  <si>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</si>
  <si>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</si>
  <si>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</si>
  <si>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</si>
  <si>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</si>
  <si>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</si>
  <si>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</si>
  <si>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</si>
  <si>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</si>
  <si>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</si>
  <si>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</si>
  <si>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</si>
  <si>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</si>
  <si>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</si>
  <si>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</si>
  <si>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</si>
  <si>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</si>
  <si>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</si>
  <si>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</si>
  <si>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</si>
  <si>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</si>
  <si>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</si>
  <si>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</si>
  <si>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</si>
  <si>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</si>
  <si>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</si>
  <si>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</si>
  <si>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</si>
  <si>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</si>
  <si>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</si>
  <si>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</si>
  <si>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</si>
  <si>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</si>
  <si>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</si>
  <si>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</si>
  <si>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</si>
  <si>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</si>
  <si>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</si>
  <si>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</si>
  <si>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</si>
  <si>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</si>
  <si>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</si>
  <si>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</si>
  <si>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</si>
  <si>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</si>
  <si>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</si>
  <si>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</si>
  <si>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</si>
  <si>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</si>
  <si>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</si>
  <si>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</si>
  <si>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</si>
  <si>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</si>
  <si>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</si>
  <si>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</si>
  <si>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</si>
  <si>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</si>
  <si>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</si>
  <si>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</si>
  <si>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</si>
  <si>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</si>
  <si>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</si>
  <si>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</si>
  <si>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</si>
  <si>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</si>
  <si>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</si>
  <si>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</si>
  <si>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</si>
  <si>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</si>
  <si>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</si>
  <si>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</si>
  <si>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</si>
  <si>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</si>
  <si>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</si>
  <si>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</si>
  <si>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</si>
  <si>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</si>
  <si>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</si>
  <si>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</si>
  <si>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</si>
  <si>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</si>
  <si>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</si>
  <si>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</si>
  <si>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</si>
  <si>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</si>
  <si>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</si>
  <si>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</si>
  <si>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</si>
  <si>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</si>
  <si>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</si>
  <si>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</si>
  <si>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</si>
  <si>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</si>
  <si>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</si>
  <si>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</si>
  <si>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</si>
  <si>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</si>
  <si>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</si>
  <si>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</si>
  <si>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</si>
  <si>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</si>
  <si>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</si>
  <si>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</si>
  <si>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</si>
  <si>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</si>
  <si>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</si>
  <si>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</si>
  <si>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</si>
  <si>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</si>
  <si>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</si>
  <si>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</si>
  <si>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</si>
  <si>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</si>
  <si>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</si>
  <si>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</si>
  <si>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</si>
  <si>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</si>
  <si>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</si>
  <si>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</si>
  <si>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</si>
  <si>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</si>
  <si>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</si>
  <si>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</si>
  <si>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</si>
  <si>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</si>
  <si>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</si>
  <si>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</si>
  <si>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</si>
  <si>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</si>
  <si>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</si>
  <si>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</si>
  <si>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</si>
  <si>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</si>
  <si>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</si>
  <si>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</si>
  <si>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</si>
  <si>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</si>
  <si>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</si>
  <si>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</si>
  <si>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</si>
  <si>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</si>
  <si>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</si>
  <si>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</si>
  <si>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</si>
  <si>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</si>
  <si>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</si>
  <si>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</si>
  <si>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</si>
  <si>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</si>
  <si>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</si>
  <si>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</si>
  <si>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</si>
  <si>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</si>
  <si>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</si>
  <si>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</si>
  <si>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</si>
  <si>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</si>
  <si>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</si>
  <si>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</si>
  <si>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</si>
  <si>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</si>
  <si>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</si>
  <si>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</si>
  <si>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</si>
  <si>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</si>
  <si>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</si>
  <si>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</si>
  <si>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</si>
  <si>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</si>
  <si>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</si>
  <si>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</si>
  <si>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</si>
  <si>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</si>
  <si>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</si>
  <si>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</si>
  <si>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</si>
  <si>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</si>
  <si>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</si>
  <si>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</si>
  <si>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</si>
  <si>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</si>
  <si>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</si>
  <si>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</si>
  <si>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</si>
  <si>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</si>
  <si>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</si>
  <si>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</si>
  <si>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</si>
  <si>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</si>
  <si>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</si>
  <si>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</si>
  <si>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</si>
  <si>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</si>
  <si>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</si>
  <si>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</si>
  <si>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</si>
  <si>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</si>
  <si>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</si>
  <si>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</si>
  <si>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</si>
  <si>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</si>
  <si>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</si>
  <si>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</si>
  <si>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</si>
  <si>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</si>
  <si>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</si>
  <si>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</si>
  <si>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</si>
  <si>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</si>
  <si>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</si>
  <si>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</si>
  <si>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</si>
  <si>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</si>
  <si>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</si>
  <si>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</si>
  <si>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</si>
  <si>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</si>
  <si>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</si>
  <si>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</si>
  <si>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</si>
  <si>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</si>
  <si>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</si>
  <si>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</si>
  <si>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</si>
  <si>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</si>
  <si>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</si>
  <si>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</si>
  <si>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</si>
  <si>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</si>
  <si>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</si>
  <si>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</si>
  <si>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</si>
  <si>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</si>
  <si>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</si>
  <si>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</si>
  <si>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</si>
  <si>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</si>
  <si>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</si>
  <si>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</si>
  <si>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</si>
  <si>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</si>
  <si>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</si>
  <si>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</si>
  <si>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</si>
  <si>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</si>
  <si>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</si>
  <si>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</si>
  <si>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</si>
  <si>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</si>
  <si>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</si>
  <si>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</si>
  <si>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</si>
  <si>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</si>
  <si>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</si>
  <si>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</si>
  <si>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</si>
  <si>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</si>
  <si>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</si>
  <si>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</si>
  <si>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</si>
  <si>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</si>
  <si>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</si>
  <si>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</si>
  <si>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</si>
  <si>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</si>
  <si>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</si>
  <si>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</si>
  <si>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</si>
  <si>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</si>
  <si>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</si>
  <si>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</si>
  <si>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</si>
  <si>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</si>
  <si>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</si>
  <si>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</si>
  <si>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</si>
  <si>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</si>
  <si>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</si>
  <si>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</si>
  <si>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</si>
  <si>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</si>
  <si>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</si>
  <si>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</si>
  <si>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</si>
  <si>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</si>
  <si>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</si>
  <si>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</si>
  <si>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</si>
  <si>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</si>
  <si>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</si>
  <si>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</si>
  <si>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</si>
  <si>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</si>
  <si>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</si>
  <si>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</si>
  <si>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</si>
  <si>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</si>
  <si>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</si>
  <si>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</si>
  <si>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</si>
  <si>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</si>
  <si>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</si>
  <si>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</si>
  <si>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</si>
  <si>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</si>
  <si>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</si>
  <si>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</si>
  <si>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</si>
  <si>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</si>
  <si>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</si>
  <si>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</si>
  <si>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</si>
  <si>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</si>
  <si>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</si>
  <si>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</si>
  <si>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</si>
  <si>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</si>
  <si>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</si>
  <si>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</si>
  <si>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</si>
  <si>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</si>
  <si>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</si>
  <si>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</si>
  <si>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</si>
  <si>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</si>
  <si>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</si>
  <si>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</si>
  <si>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</si>
  <si>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</si>
  <si>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</si>
  <si>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</si>
  <si>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</si>
  <si>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</si>
  <si>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</si>
  <si>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</si>
  <si>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</si>
  <si>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</si>
  <si>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</si>
  <si>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</si>
  <si>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</si>
  <si>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</si>
  <si>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</si>
  <si>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</si>
  <si>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</si>
  <si>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</si>
  <si>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</si>
  <si>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</si>
  <si>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</si>
  <si>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</si>
  <si>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</si>
  <si>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</si>
  <si>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</si>
  <si>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</si>
  <si>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</si>
  <si>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</si>
  <si>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</si>
  <si>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</si>
  <si>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</si>
  <si>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</si>
  <si>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</si>
  <si>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</si>
  <si>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</si>
  <si>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</si>
  <si>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</si>
  <si>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</si>
  <si>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</si>
  <si>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</si>
  <si>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</si>
  <si>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</si>
  <si>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</si>
  <si>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</si>
  <si>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</si>
  <si>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</si>
  <si>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</si>
  <si>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</si>
  <si>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</si>
  <si>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</si>
  <si>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</si>
  <si>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</si>
  <si>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</si>
  <si>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</si>
  <si>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</si>
  <si>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</si>
  <si>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</si>
  <si>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</si>
  <si>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</si>
  <si>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</si>
  <si>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</si>
  <si>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</si>
  <si>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</si>
  <si>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</si>
  <si>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</si>
  <si>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</si>
  <si>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</si>
  <si>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</si>
  <si>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</si>
  <si>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</si>
  <si>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</si>
  <si>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</si>
  <si>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</si>
  <si>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</si>
  <si>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</si>
  <si>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</si>
  <si>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</si>
  <si>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</si>
  <si>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</si>
  <si>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</si>
  <si>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</si>
  <si>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</si>
  <si>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</si>
  <si>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</si>
  <si>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</si>
  <si>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</si>
  <si>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</si>
  <si>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</si>
  <si>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</si>
  <si>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</si>
  <si>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</si>
  <si>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</si>
  <si>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</si>
  <si>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</si>
  <si>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</si>
  <si>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</si>
  <si>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</si>
  <si>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</si>
  <si>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</si>
  <si>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</si>
  <si>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</si>
  <si>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</si>
  <si>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</si>
  <si>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</si>
  <si>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</si>
  <si>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</si>
  <si>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</si>
  <si>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</si>
  <si>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</si>
  <si>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</si>
  <si>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</si>
  <si>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</si>
  <si>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</si>
  <si>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</si>
  <si>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</si>
  <si>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</si>
  <si>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</si>
  <si>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</si>
  <si>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</si>
  <si>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</si>
  <si>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</si>
  <si>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</si>
  <si>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</si>
  <si>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</si>
  <si>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</si>
  <si>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</si>
  <si>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</si>
  <si>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</si>
  <si>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</si>
  <si>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</si>
  <si>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</si>
  <si>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</si>
  <si>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</si>
  <si>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</si>
  <si>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</si>
  <si>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</si>
  <si>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</si>
  <si>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</si>
  <si>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</si>
  <si>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</si>
  <si>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</si>
  <si>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</si>
  <si>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</si>
  <si>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</si>
  <si>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</si>
  <si>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</si>
  <si>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</si>
  <si>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</si>
  <si>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</si>
  <si>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</si>
  <si>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</si>
  <si>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</si>
  <si>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</si>
  <si>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</si>
  <si>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</si>
  <si>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</si>
  <si>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</si>
  <si>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</si>
  <si>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</si>
  <si>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</si>
  <si>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</si>
  <si>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</si>
  <si>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</si>
  <si>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</si>
  <si>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</si>
  <si>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</si>
  <si>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</si>
  <si>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</si>
  <si>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</si>
  <si>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</si>
  <si>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</si>
  <si>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</si>
  <si>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</si>
  <si>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</si>
  <si>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</si>
  <si>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</si>
  <si>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</si>
  <si>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</si>
  <si>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</si>
  <si>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</si>
  <si>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</si>
  <si>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</si>
  <si>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</si>
  <si>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</si>
  <si>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</si>
  <si>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</si>
  <si>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</si>
  <si>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</si>
  <si>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</si>
  <si>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</si>
  <si>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</si>
  <si>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</si>
  <si>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</si>
  <si>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</si>
  <si>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</si>
  <si>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</si>
  <si>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</si>
  <si>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</si>
  <si>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</si>
  <si>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</si>
  <si>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</si>
  <si>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</si>
  <si>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</si>
  <si>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</si>
  <si>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</si>
  <si>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</si>
  <si>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</si>
  <si>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</si>
  <si>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</si>
  <si>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</si>
  <si>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</si>
  <si>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</si>
  <si>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</si>
  <si>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</si>
  <si>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</si>
  <si>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</si>
  <si>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</si>
  <si>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</si>
  <si>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</si>
  <si>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</si>
  <si>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</si>
  <si>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</si>
  <si>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</si>
  <si>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</si>
  <si>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</si>
  <si>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</si>
  <si>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</si>
  <si>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</si>
  <si>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</si>
  <si>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</si>
  <si>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</si>
  <si>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</si>
  <si>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</si>
  <si>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</si>
  <si>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</si>
  <si>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</si>
  <si>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</si>
  <si>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</si>
  <si>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</si>
  <si>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</si>
  <si>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</si>
  <si>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</si>
  <si>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</si>
  <si>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</si>
  <si>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</si>
  <si>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</si>
  <si>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</si>
  <si>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</si>
  <si>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</si>
  <si>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</si>
  <si>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</si>
  <si>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</si>
  <si>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</si>
  <si>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</si>
  <si>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</si>
  <si>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</si>
  <si>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</si>
  <si>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</si>
  <si>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</si>
  <si>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</si>
  <si>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</si>
  <si>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</si>
  <si>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</si>
  <si>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</si>
  <si>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</si>
  <si>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</si>
  <si>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</si>
  <si>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</si>
  <si>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</si>
  <si>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</si>
  <si>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</si>
  <si>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</si>
  <si>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</si>
  <si>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</si>
  <si>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</si>
  <si>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</si>
  <si>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</si>
  <si>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</si>
  <si>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</si>
  <si>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</si>
  <si>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</si>
  <si>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</si>
  <si>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</si>
  <si>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</si>
  <si>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</si>
  <si>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</si>
  <si>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</si>
  <si>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</si>
  <si>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</si>
  <si>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</si>
  <si>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</si>
  <si>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</si>
  <si>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</si>
  <si>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</si>
  <si>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</si>
  <si>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</si>
  <si>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</si>
  <si>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</si>
  <si>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</si>
  <si>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</si>
  <si>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</si>
  <si>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</si>
  <si>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</si>
  <si>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</si>
  <si>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</si>
  <si>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</si>
  <si>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</si>
  <si>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</si>
  <si>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</si>
  <si>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</si>
  <si>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</si>
  <si>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</si>
  <si>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</si>
  <si>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</si>
  <si>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</si>
  <si>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</si>
  <si>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</si>
  <si>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</si>
  <si>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</si>
  <si>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</si>
  <si>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</si>
  <si>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</si>
  <si>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</si>
  <si>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</si>
  <si>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</si>
  <si>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</si>
  <si>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</si>
  <si>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</si>
  <si>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</si>
  <si>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</si>
  <si>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</si>
  <si>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</si>
  <si>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</si>
  <si>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</si>
  <si>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</si>
  <si>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</si>
  <si>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</si>
  <si>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</si>
  <si>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</si>
  <si>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</si>
  <si>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</si>
  <si>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</si>
  <si>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</si>
  <si>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</si>
  <si>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</si>
  <si>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</si>
  <si>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</si>
  <si>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</si>
  <si>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</si>
  <si>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</si>
  <si>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</si>
  <si>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</si>
  <si>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</si>
  <si>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</si>
  <si>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</si>
  <si>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</si>
  <si>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</si>
  <si>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</si>
  <si>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</si>
  <si>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</si>
  <si>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</si>
  <si>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</si>
  <si>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</si>
  <si>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</si>
  <si>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</si>
  <si>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</si>
  <si>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</si>
  <si>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</si>
  <si>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</si>
  <si>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</si>
  <si>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</si>
  <si>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</si>
  <si>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</si>
  <si>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</si>
  <si>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</si>
  <si>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</si>
  <si>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</si>
  <si>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</si>
  <si>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</si>
  <si>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</si>
  <si>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</si>
  <si>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</si>
  <si>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</si>
  <si>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</si>
  <si>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</si>
  <si>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</si>
  <si>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</si>
  <si>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</si>
  <si>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</si>
  <si>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</si>
  <si>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</si>
  <si>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</si>
  <si>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</si>
  <si>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</si>
  <si>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</si>
  <si>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</si>
  <si>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</si>
  <si>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</si>
  <si>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</si>
  <si>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</si>
  <si>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</si>
  <si>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</si>
  <si>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</si>
  <si>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</si>
  <si>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</si>
  <si>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</si>
  <si>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</si>
  <si>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</si>
  <si>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</si>
  <si>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</si>
  <si>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</si>
  <si>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</si>
  <si>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</si>
  <si>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</si>
  <si>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</si>
  <si>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</si>
  <si>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</si>
  <si>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</si>
  <si>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</si>
  <si>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</si>
  <si>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</si>
  <si>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</si>
  <si>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</si>
  <si>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</si>
  <si>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</si>
  <si>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</si>
  <si>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</si>
  <si>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</si>
  <si>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</si>
  <si>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</si>
  <si>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</si>
  <si>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</si>
  <si>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</si>
  <si>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</si>
  <si>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</si>
  <si>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</si>
  <si>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</si>
  <si>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</si>
  <si>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</si>
  <si>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</si>
  <si>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</si>
  <si>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</si>
  <si>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</si>
  <si>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</si>
  <si>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</si>
  <si>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</si>
  <si>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</si>
  <si>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</si>
  <si>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</si>
  <si>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</si>
  <si>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</si>
  <si>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</si>
  <si>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</si>
  <si>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</si>
  <si>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</si>
  <si>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</si>
  <si>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</si>
  <si>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</si>
  <si>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</si>
  <si>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</si>
  <si>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</si>
  <si>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</si>
  <si>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</si>
  <si>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</si>
  <si>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</si>
  <si>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</si>
  <si>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</si>
  <si>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</si>
  <si>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</si>
  <si>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</si>
  <si>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</si>
  <si>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</si>
  <si>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</si>
  <si>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</si>
  <si>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</si>
  <si>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</si>
  <si>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</si>
  <si>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</si>
  <si>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</si>
  <si>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</si>
  <si>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</si>
  <si>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</si>
  <si>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</si>
  <si>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</si>
  <si>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</si>
  <si>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</si>
  <si>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</si>
  <si>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</si>
  <si>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</si>
  <si>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</si>
  <si>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</si>
  <si>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</si>
  <si>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</si>
  <si>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</si>
  <si>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</si>
  <si>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</si>
  <si>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</si>
  <si>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</si>
  <si>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</si>
  <si>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</si>
  <si>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</si>
  <si>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</si>
  <si>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</si>
  <si>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</si>
  <si>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</si>
  <si>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</si>
  <si>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</si>
  <si>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</si>
  <si>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</si>
  <si>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</si>
  <si>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</si>
  <si>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</si>
  <si>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</si>
  <si>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</si>
  <si>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</si>
  <si>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</si>
  <si>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</si>
  <si>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</si>
  <si>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</si>
  <si>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</si>
  <si>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</si>
  <si>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</si>
  <si>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</si>
  <si>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</si>
  <si>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</si>
  <si>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</si>
  <si>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</si>
  <si>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</si>
  <si>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</si>
  <si>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</si>
  <si>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</si>
  <si>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</si>
  <si>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</si>
  <si>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</si>
  <si>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</si>
  <si>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</si>
  <si>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</si>
  <si>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</si>
  <si>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</si>
  <si>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</si>
  <si>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</si>
  <si>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</si>
  <si>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</si>
  <si>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</si>
  <si>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</si>
  <si>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</si>
  <si>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</si>
  <si>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</si>
  <si>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</si>
  <si>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</si>
  <si>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</si>
  <si>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</si>
  <si>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</si>
  <si>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</si>
  <si>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</si>
  <si>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</si>
  <si>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</si>
  <si>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</si>
  <si>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</si>
  <si>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</si>
  <si>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</si>
  <si>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</si>
  <si>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</si>
  <si>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</si>
  <si>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</si>
  <si>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</si>
  <si>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</si>
  <si>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</si>
  <si>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</si>
  <si>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</si>
  <si>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</si>
  <si>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</si>
  <si>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</si>
  <si>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</si>
  <si>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</si>
  <si>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</si>
  <si>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</si>
  <si>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</si>
  <si>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</si>
  <si>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</si>
  <si>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</si>
  <si>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</si>
  <si>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</si>
  <si>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</si>
  <si>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</si>
  <si>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</si>
  <si>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</si>
  <si>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</si>
  <si>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</si>
  <si>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</si>
  <si>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</si>
  <si>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</si>
  <si>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</si>
  <si>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</si>
  <si>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</si>
  <si>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</si>
  <si>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</si>
  <si>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</si>
  <si>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</si>
  <si>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</si>
  <si>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</si>
  <si>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</si>
  <si>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</si>
  <si>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</si>
  <si>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</si>
  <si>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</si>
  <si>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</si>
  <si>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</si>
  <si>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</si>
  <si>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</si>
  <si>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</si>
  <si>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</si>
  <si>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</si>
  <si>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</si>
  <si>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</si>
  <si>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</si>
  <si>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</si>
  <si>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</si>
  <si>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</si>
  <si>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</si>
  <si>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</si>
  <si>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</si>
  <si>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</si>
  <si>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</si>
  <si>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</si>
  <si>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</si>
  <si>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</si>
  <si>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</si>
  <si>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</si>
  <si>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</si>
  <si>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</si>
  <si>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</si>
  <si>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</si>
  <si>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</si>
  <si>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</si>
  <si>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</si>
  <si>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</si>
  <si>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</si>
  <si>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</si>
  <si>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</si>
  <si>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</si>
  <si>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</si>
  <si>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</si>
  <si>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</si>
  <si>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</si>
  <si>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</si>
  <si>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</si>
  <si>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</si>
  <si>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</si>
  <si>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</si>
  <si>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</si>
  <si>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</si>
  <si>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</si>
  <si>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</si>
  <si>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</si>
  <si>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</si>
  <si>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</si>
  <si>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</si>
  <si>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</si>
  <si>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</si>
  <si>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</si>
  <si>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</si>
  <si>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</si>
  <si>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</si>
  <si>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</si>
  <si>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</si>
  <si>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</si>
  <si>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</si>
  <si>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</si>
  <si>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</si>
  <si>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</si>
  <si>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</si>
  <si>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</si>
  <si>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</si>
  <si>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</si>
  <si>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</si>
  <si>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</si>
  <si>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</si>
  <si>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</si>
  <si>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</si>
  <si>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</si>
  <si>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</si>
  <si>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</si>
  <si>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</si>
  <si>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</si>
  <si>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</si>
  <si>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</si>
  <si>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</si>
  <si>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</si>
  <si>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</si>
  <si>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</si>
  <si>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</si>
  <si>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</si>
  <si>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</si>
  <si>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</si>
  <si>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</si>
  <si>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</si>
  <si>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</si>
  <si>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</si>
  <si>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</si>
  <si>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</si>
  <si>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</si>
  <si>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</si>
  <si>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</si>
  <si>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</si>
  <si>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</si>
  <si>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</si>
  <si>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</si>
  <si>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</si>
  <si>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</si>
  <si>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</si>
  <si>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</si>
  <si>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</si>
  <si>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</si>
  <si>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</si>
  <si>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</si>
  <si>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</si>
  <si>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</si>
  <si>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</si>
  <si>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</si>
  <si>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</si>
  <si>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</si>
  <si>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</si>
  <si>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</si>
  <si>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</si>
  <si>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</si>
  <si>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</si>
  <si>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</si>
  <si>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</si>
  <si>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</si>
  <si>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</si>
  <si>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</si>
  <si>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</si>
  <si>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</si>
  <si>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</si>
  <si>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</si>
  <si>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</si>
  <si>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</si>
  <si>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</si>
  <si>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</si>
  <si>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</si>
  <si>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</si>
  <si>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</si>
  <si>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</si>
  <si>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</si>
  <si>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</si>
  <si>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</si>
  <si>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</si>
  <si>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</si>
  <si>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</si>
  <si>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</si>
  <si>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</si>
  <si>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</si>
  <si>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</si>
  <si>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</si>
  <si>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</si>
  <si>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</si>
  <si>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</si>
  <si>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</si>
  <si>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</si>
  <si>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</si>
  <si>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</si>
  <si>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</si>
  <si>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</si>
  <si>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</si>
  <si>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</si>
  <si>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</si>
  <si>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</si>
  <si>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</si>
  <si>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</si>
  <si>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</si>
  <si>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</si>
  <si>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</si>
  <si>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</si>
  <si>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</si>
  <si>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</si>
  <si>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</si>
  <si>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</si>
  <si>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</si>
  <si>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</si>
  <si>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</si>
  <si>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</si>
  <si>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</si>
  <si>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</si>
  <si>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</si>
  <si>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</si>
  <si>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</si>
  <si>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</si>
  <si>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</si>
  <si>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</si>
  <si>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</si>
  <si>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</si>
  <si>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</si>
  <si>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</si>
  <si>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</si>
  <si>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</si>
  <si>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</si>
  <si>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</si>
  <si>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</si>
  <si>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</si>
  <si>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</si>
  <si>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</si>
  <si>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</si>
  <si>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</si>
  <si>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</si>
  <si>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</si>
  <si>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</si>
  <si>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</si>
  <si>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</si>
  <si>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</si>
  <si>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</si>
  <si>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</si>
  <si>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</si>
  <si>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</si>
  <si>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</si>
  <si>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</si>
  <si>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</si>
  <si>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</si>
  <si>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</si>
  <si>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</si>
  <si>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</si>
  <si>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</si>
  <si>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</si>
  <si>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</si>
  <si>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</si>
  <si>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</si>
  <si>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</si>
  <si>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</si>
  <si>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</si>
  <si>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</si>
  <si>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</si>
  <si>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</si>
  <si>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</si>
  <si>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</si>
  <si>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</si>
  <si>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</si>
  <si>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</si>
  <si>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</si>
  <si>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</si>
  <si>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</si>
  <si>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</si>
  <si>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</si>
  <si>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</si>
  <si>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</si>
  <si>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</si>
  <si>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</si>
  <si>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</si>
  <si>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</si>
  <si>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</si>
  <si>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</si>
  <si>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</si>
  <si>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</si>
  <si>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</si>
  <si>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</si>
  <si>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</si>
  <si>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</si>
  <si>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</si>
  <si>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</si>
  <si>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</si>
  <si>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</si>
  <si>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</si>
  <si>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</si>
  <si>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</si>
  <si>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</si>
  <si>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</si>
  <si>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</si>
  <si>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</si>
  <si>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</si>
  <si>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</si>
  <si>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</si>
  <si>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</si>
  <si>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</si>
  <si>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</si>
  <si>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</si>
  <si>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</si>
  <si>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</si>
  <si>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</si>
  <si>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</si>
  <si>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</si>
  <si>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</si>
  <si>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</si>
  <si>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</si>
  <si>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</si>
  <si>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</si>
  <si>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</si>
  <si>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</si>
  <si>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</si>
  <si>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</si>
  <si>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</si>
  <si>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</si>
  <si>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</si>
  <si>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</si>
  <si>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</si>
  <si>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</si>
  <si>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</si>
  <si>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</si>
  <si>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</si>
  <si>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</si>
  <si>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</si>
  <si>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</si>
  <si>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</si>
  <si>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</si>
  <si>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</si>
  <si>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</si>
  <si>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</si>
  <si>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</si>
  <si>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</si>
  <si>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</si>
  <si>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</si>
  <si>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</si>
  <si>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</si>
  <si>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</si>
  <si>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</si>
  <si>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</si>
  <si>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</si>
  <si>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</si>
  <si>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</si>
  <si>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</si>
  <si>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</si>
  <si>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</si>
  <si>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</si>
  <si>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</si>
  <si>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</si>
  <si>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</si>
  <si>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</si>
  <si>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</si>
  <si>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</si>
  <si>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</si>
  <si>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</si>
  <si>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</si>
  <si>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</si>
  <si>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</si>
  <si>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</si>
  <si>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</si>
  <si>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</si>
  <si>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</si>
  <si>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</si>
  <si>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</si>
  <si>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</si>
  <si>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</si>
  <si>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</si>
  <si>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</si>
  <si>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</si>
  <si>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</si>
  <si>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</si>
  <si>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</si>
  <si>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</si>
  <si>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</si>
  <si>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</si>
  <si>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</si>
  <si>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</si>
  <si>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</si>
  <si>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</si>
  <si>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</si>
  <si>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</si>
  <si>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</si>
  <si>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</si>
  <si>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</si>
  <si>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</si>
  <si>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</si>
  <si>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</si>
  <si>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</si>
  <si>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</si>
  <si>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</si>
  <si>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</si>
  <si>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</si>
  <si>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</si>
  <si>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</si>
  <si>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</si>
  <si>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</si>
  <si>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</si>
  <si>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</si>
  <si>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</si>
  <si>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</si>
  <si>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</si>
  <si>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</si>
  <si>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</si>
  <si>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</si>
  <si>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</si>
  <si>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</si>
  <si>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</si>
  <si>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</si>
  <si>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</si>
  <si>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</si>
  <si>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</si>
  <si>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</si>
  <si>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</si>
  <si>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</si>
  <si>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</si>
  <si>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</si>
  <si>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</si>
  <si>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</si>
  <si>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</si>
  <si>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</si>
  <si>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</si>
  <si>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</si>
  <si>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</si>
  <si>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</si>
  <si>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</si>
  <si>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</si>
  <si>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</si>
  <si>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</si>
  <si>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</si>
  <si>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</si>
  <si>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</si>
  <si>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</si>
  <si>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</si>
  <si>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</si>
  <si>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</si>
  <si>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</si>
  <si>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</si>
  <si>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</si>
  <si>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</si>
  <si>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</si>
  <si>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</si>
  <si>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</si>
  <si>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</si>
  <si>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</si>
  <si>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</si>
  <si>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</si>
  <si>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</si>
  <si>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</si>
  <si>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</si>
  <si>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</si>
  <si>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</si>
  <si>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</si>
  <si>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</si>
  <si>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</si>
  <si>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</si>
  <si>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</si>
  <si>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</si>
  <si>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</si>
  <si>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</si>
  <si>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</si>
  <si>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</si>
  <si>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</si>
  <si>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</si>
  <si>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</si>
  <si>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</si>
  <si>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</si>
  <si>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</si>
  <si>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</si>
  <si>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</si>
  <si>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</si>
  <si>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</si>
  <si>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</si>
  <si>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</si>
  <si>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</si>
  <si>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</si>
  <si>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</si>
  <si>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</si>
  <si>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</si>
  <si>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</si>
  <si>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</si>
  <si>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</si>
  <si>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</si>
  <si>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</si>
  <si>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</si>
  <si>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</si>
  <si>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</si>
  <si>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</si>
  <si>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</si>
  <si>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</si>
  <si>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</si>
  <si>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</si>
  <si>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</si>
  <si>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</si>
  <si>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</si>
  <si>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</si>
  <si>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</si>
  <si>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</si>
  <si>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</si>
  <si>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</si>
  <si>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</si>
  <si>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</si>
  <si>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</si>
  <si>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</si>
  <si>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</si>
  <si>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</si>
  <si>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</si>
  <si>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</si>
  <si>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</si>
  <si>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</si>
  <si>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</si>
  <si>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</si>
  <si>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</si>
  <si>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</si>
  <si>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</si>
  <si>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</si>
  <si>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</si>
  <si>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</si>
  <si>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</si>
  <si>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</si>
  <si>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</si>
  <si>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</si>
  <si>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</si>
  <si>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</si>
  <si>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</si>
  <si>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</si>
  <si>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</si>
  <si>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</si>
  <si>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</si>
  <si>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</si>
  <si>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</si>
  <si>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</si>
  <si>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</si>
  <si>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</si>
  <si>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</si>
  <si>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</si>
  <si>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</si>
  <si>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</si>
  <si>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</si>
  <si>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</si>
  <si>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</si>
  <si>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</si>
  <si>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</si>
  <si>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</si>
  <si>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</si>
  <si>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</si>
  <si>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</si>
  <si>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</si>
  <si>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</si>
  <si>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</si>
  <si>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</si>
  <si>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</si>
  <si>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</si>
  <si>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</si>
  <si>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</si>
  <si>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</si>
  <si>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</si>
  <si>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</si>
  <si>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</si>
  <si>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</si>
  <si>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</si>
  <si>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</si>
  <si>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</si>
  <si>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</si>
  <si>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</si>
  <si>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</si>
  <si>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</si>
  <si>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</si>
  <si>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</si>
  <si>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</si>
  <si>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</si>
  <si>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</si>
  <si>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</si>
  <si>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</si>
  <si>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</si>
  <si>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</si>
  <si>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</si>
  <si>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</si>
  <si>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</si>
  <si>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</si>
  <si>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</si>
  <si>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</si>
  <si>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</si>
  <si>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</si>
  <si>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</si>
  <si>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</si>
  <si>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</si>
  <si>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</si>
  <si>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</si>
  <si>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</si>
  <si>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</si>
  <si>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</si>
  <si>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</si>
  <si>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</si>
  <si>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</si>
  <si>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</si>
  <si>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</si>
  <si>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</si>
  <si>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</si>
  <si>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</si>
  <si>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</si>
  <si>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</si>
  <si>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</si>
  <si>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</si>
  <si>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</si>
  <si>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</si>
  <si>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</si>
  <si>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</si>
  <si>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</si>
  <si>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</si>
  <si>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</si>
  <si>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</si>
  <si>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</si>
  <si>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</si>
  <si>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</si>
  <si>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</si>
  <si>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</si>
  <si>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</si>
  <si>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</si>
  <si>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</si>
  <si>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</si>
  <si>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</si>
  <si>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</si>
  <si>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</si>
  <si>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</si>
  <si>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</si>
  <si>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</si>
  <si>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</si>
  <si>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</si>
  <si>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</si>
  <si>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</si>
  <si>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</si>
  <si>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</si>
  <si>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</si>
  <si>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</si>
  <si>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</si>
  <si>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</si>
  <si>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</si>
  <si>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</si>
  <si>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</si>
  <si>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</si>
  <si>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</si>
  <si>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</si>
  <si>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</si>
  <si>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</si>
  <si>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</si>
  <si>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</si>
  <si>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</si>
  <si>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</si>
  <si>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</si>
  <si>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</si>
  <si>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</si>
  <si>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</si>
  <si>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</si>
  <si>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</si>
  <si>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</si>
  <si>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</si>
  <si>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</si>
  <si>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</si>
  <si>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</si>
  <si>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</si>
  <si>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</si>
  <si>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</si>
  <si>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</si>
  <si>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</si>
  <si>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</si>
  <si>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</si>
  <si>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</si>
  <si>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</si>
  <si>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</si>
  <si>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</si>
  <si>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</si>
  <si>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</si>
  <si>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</si>
  <si>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</si>
  <si>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</si>
  <si>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</si>
  <si>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</si>
  <si>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</si>
  <si>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</si>
  <si>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</si>
  <si>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</si>
  <si>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</si>
  <si>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</si>
  <si>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</si>
  <si>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</si>
  <si>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</si>
  <si>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</si>
  <si>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</si>
  <si>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</si>
  <si>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</si>
  <si>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</si>
  <si>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</si>
  <si>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</si>
  <si>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</si>
  <si>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</si>
  <si>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</si>
  <si>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</si>
  <si>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</si>
  <si>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</si>
  <si>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</si>
  <si>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</si>
  <si>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</si>
  <si>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</si>
  <si>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</si>
  <si>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</si>
  <si>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</si>
  <si>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</si>
  <si>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</si>
  <si>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</si>
  <si>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</si>
  <si>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</si>
  <si>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</si>
  <si>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</si>
  <si>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</si>
  <si>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</si>
  <si>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</si>
  <si>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</si>
  <si>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</si>
  <si>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</si>
  <si>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</si>
  <si>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</si>
  <si>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</si>
  <si>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</si>
  <si>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</si>
  <si>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</si>
  <si>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</si>
  <si>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</si>
  <si>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</si>
  <si>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</si>
  <si>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</si>
  <si>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</si>
  <si>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</si>
  <si>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</si>
  <si>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</si>
  <si>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</si>
  <si>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</si>
  <si>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</si>
  <si>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</si>
  <si>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</si>
  <si>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</si>
  <si>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</si>
  <si>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</si>
  <si>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</si>
  <si>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</si>
  <si>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</si>
  <si>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</si>
  <si>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</si>
  <si>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</si>
  <si>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</si>
  <si>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</si>
  <si>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</si>
  <si>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</si>
  <si>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</si>
  <si>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</si>
  <si>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</si>
  <si>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</si>
  <si>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</si>
  <si>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</si>
  <si>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</si>
  <si>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</si>
  <si>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</si>
  <si>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</si>
  <si>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</si>
  <si>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</si>
  <si>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</si>
  <si>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</si>
  <si>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</si>
  <si>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</si>
  <si>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</si>
  <si>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</si>
  <si>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</si>
  <si>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</si>
  <si>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</si>
  <si>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</si>
  <si>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</si>
  <si>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</si>
  <si>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</si>
  <si>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</si>
  <si>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</si>
  <si>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</si>
  <si>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</si>
  <si>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</si>
  <si>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</si>
  <si>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</si>
  <si>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</si>
  <si>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</si>
  <si>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</si>
  <si>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</si>
  <si>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</si>
  <si>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</si>
  <si>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</si>
  <si>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</si>
  <si>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</si>
  <si>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</si>
  <si>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</si>
  <si>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</si>
  <si>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</si>
  <si>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</si>
  <si>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</si>
  <si>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</si>
  <si>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</si>
  <si>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</si>
  <si>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</si>
  <si>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</si>
  <si>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</si>
  <si>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</si>
  <si>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</si>
  <si>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</si>
  <si>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</si>
  <si>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</si>
  <si>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</si>
  <si>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</si>
  <si>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</si>
  <si>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</si>
  <si>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</si>
  <si>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</si>
  <si>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</si>
  <si>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</si>
  <si>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</si>
  <si>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</si>
  <si>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</si>
  <si>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</si>
  <si>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</si>
  <si>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</si>
  <si>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</si>
  <si>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</si>
  <si>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</si>
  <si>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</si>
  <si>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</si>
  <si>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</si>
  <si>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</si>
  <si>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</si>
  <si>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</si>
  <si>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</si>
  <si>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</si>
  <si>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</si>
  <si>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</si>
  <si>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</si>
  <si>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</si>
  <si>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</si>
  <si>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</si>
  <si>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</si>
  <si>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</si>
  <si>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</si>
  <si>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</si>
  <si>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</si>
  <si>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</si>
  <si>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</si>
  <si>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</si>
  <si>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</si>
  <si>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</si>
  <si>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</si>
  <si>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</si>
  <si>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</si>
  <si>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</si>
  <si>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</si>
  <si>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</si>
  <si>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</si>
  <si>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</si>
  <si>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</si>
  <si>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</si>
  <si>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</si>
  <si>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</si>
  <si>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</si>
  <si>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</si>
  <si>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</si>
  <si>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</si>
  <si>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</si>
  <si>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</si>
  <si>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</si>
  <si>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</si>
  <si>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</si>
  <si>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</si>
  <si>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</si>
  <si>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</si>
  <si>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</si>
  <si>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</si>
  <si>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</si>
  <si>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</si>
  <si>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</si>
  <si>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</si>
  <si>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</si>
  <si>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</si>
  <si>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</si>
  <si>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</si>
  <si>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</si>
  <si>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</si>
  <si>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</si>
  <si>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</si>
  <si>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</si>
  <si>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</si>
  <si>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</si>
  <si>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</si>
  <si>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</si>
  <si>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</si>
  <si>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</si>
  <si>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</si>
  <si>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</si>
  <si>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</si>
  <si>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</si>
  <si>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</si>
  <si>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</si>
  <si>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</si>
  <si>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</si>
  <si>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</si>
  <si>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</si>
  <si>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</si>
  <si>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</si>
  <si>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</si>
  <si>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</si>
  <si>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</si>
  <si>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</si>
  <si>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</si>
  <si>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</si>
  <si>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</si>
  <si>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</si>
  <si>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</si>
  <si>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</si>
  <si>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</si>
  <si>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</si>
  <si>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</si>
  <si>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</si>
  <si>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</si>
  <si>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</si>
  <si>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</si>
  <si>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</si>
  <si>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</si>
  <si>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</si>
  <si>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</si>
  <si>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</si>
  <si>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</si>
  <si>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</si>
  <si>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</si>
  <si>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</si>
  <si>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</si>
  <si>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</si>
  <si>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</si>
  <si>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</si>
  <si>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</si>
  <si>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</si>
  <si>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</si>
  <si>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</si>
  <si>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</si>
  <si>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</si>
  <si>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</si>
  <si>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</si>
  <si>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</si>
  <si>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</si>
  <si>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</si>
  <si>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</si>
  <si>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</si>
  <si>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</si>
  <si>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</si>
  <si>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</si>
  <si>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</si>
  <si>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</si>
  <si>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</si>
  <si>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</si>
  <si>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</si>
  <si>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</si>
  <si>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</si>
  <si>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</si>
  <si>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</si>
  <si>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</si>
  <si>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</si>
  <si>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</si>
  <si>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</si>
  <si>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</si>
  <si>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</si>
  <si>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</si>
  <si>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</si>
  <si>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</si>
  <si>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</si>
  <si>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</si>
  <si>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</si>
  <si>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</si>
  <si>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</si>
  <si>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</si>
  <si>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</si>
  <si>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</si>
  <si>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</si>
  <si>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</si>
  <si>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</si>
  <si>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</si>
  <si>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</si>
  <si>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</si>
  <si>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</si>
  <si>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</si>
  <si>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</si>
  <si>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</si>
  <si>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</si>
  <si>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</si>
  <si>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</si>
  <si>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</si>
  <si>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</si>
  <si>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</si>
  <si>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</si>
  <si>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</si>
  <si>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</si>
  <si>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</si>
  <si>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</si>
  <si>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</si>
  <si>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</si>
  <si>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</si>
  <si>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</si>
  <si>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</si>
  <si>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</si>
  <si>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</si>
  <si>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</si>
  <si>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</si>
  <si>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</si>
  <si>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</si>
  <si>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</si>
  <si>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</si>
  <si>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</si>
  <si>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</si>
  <si>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</si>
  <si>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</si>
  <si>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</si>
  <si>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</si>
  <si>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</si>
  <si>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</si>
  <si>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</si>
  <si>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</si>
  <si>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</si>
  <si>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</si>
  <si>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</si>
  <si>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</si>
  <si>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</si>
  <si>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</si>
  <si>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</si>
  <si>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</si>
  <si>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</si>
  <si>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</si>
  <si>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</si>
  <si>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</si>
  <si>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</si>
  <si>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</si>
  <si>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</si>
  <si>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</si>
  <si>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</si>
  <si>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</si>
  <si>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</si>
  <si>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</si>
  <si>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</si>
  <si>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</si>
  <si>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</si>
  <si>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</si>
  <si>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</si>
  <si>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</si>
  <si>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</si>
  <si>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</si>
  <si>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</si>
  <si>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</si>
  <si>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</si>
  <si>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</si>
  <si>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</si>
  <si>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</si>
  <si>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</si>
  <si>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</si>
  <si>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</si>
  <si>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</si>
  <si>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</si>
  <si>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</si>
  <si>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</si>
  <si>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</si>
  <si>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</si>
  <si>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</si>
  <si>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</si>
  <si>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</si>
  <si>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</si>
  <si>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</si>
  <si>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</si>
  <si>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</si>
  <si>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</si>
  <si>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</si>
  <si>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</si>
  <si>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</si>
  <si>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</si>
  <si>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</si>
  <si>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</si>
  <si>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</si>
  <si>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</si>
  <si>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</si>
  <si>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</si>
  <si>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</si>
  <si>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</si>
  <si>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</si>
  <si>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</si>
  <si>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</si>
  <si>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</si>
  <si>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</si>
  <si>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</si>
  <si>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</si>
  <si>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</si>
  <si>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</si>
  <si>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</si>
  <si>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</si>
  <si>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</si>
  <si>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</si>
  <si>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</si>
  <si>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</si>
  <si>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</si>
  <si>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</si>
  <si>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</si>
  <si>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</si>
  <si>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</si>
  <si>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</si>
  <si>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</si>
  <si>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</si>
  <si>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</si>
  <si>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</si>
  <si>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</si>
  <si>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</si>
  <si>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</si>
  <si>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</si>
  <si>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</si>
  <si>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</si>
  <si>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</si>
  <si>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</si>
  <si>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</si>
  <si>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</si>
  <si>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</si>
  <si>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</si>
  <si>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5-0357-2020</t>
  </si>
  <si>
    <t>5-0373-2020</t>
  </si>
  <si>
    <t>5-0626-2020</t>
  </si>
  <si>
    <t>PRESTAR LOS SERVICIOS DE EDUCACIÓN INCIAL EN EL MARCO DE LA ATENCIÓN INTEGRAL EN HOGARES INFANTILES -HI- , DE CONFORMIDAD CON EL MANUAL OPERATIVO DE LA MODALIDAD INSTITUCIONAL, EL LINEAMIENTO TÉNICO PARA LA ATENCIÓN A LA PRIMERA INFANCIA Y LAS DIRECTRICES ESTABLECIDAS POR EL ICBF, EN ARMONÍA CON LA POLÍTICA DE ESTADO PARA EL DESARROLLO INTEGRAL DE LA RIEMRA INFANCIA DE CERO A SIEMPRE</t>
  </si>
  <si>
    <t>PRESTAR LOS SERVICIOS DE EDUCACIÓN INICIAL EN EL MARCO DE LA ATENCION INTEGRAL EN DESARROLLO INFANTIL EN MEDIO FAMILIAR -DIMF- DE CONFORMIDAD CON EL MANUAL OPERATIVO DE LA MODALIDAD FAMILIAR, EL LINEAMIENTO TÉCNICO PARA LA ATENCIÓN A LA PIRMERA INFANCIA Y LAS DIRECTRICES ESTABLECIDAS POR EL ICBF, EN ARMONÍA CON LA POLÍTICA DE ESTADO APRA EL DESARROLLO INTEGRAL DE LA PRIMERA INFANCIA DE CERO A SIEMPRE.</t>
  </si>
  <si>
    <t>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</si>
  <si>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LUZ MERY MUÑOZ MUNERA</t>
  </si>
  <si>
    <t>CARRERA 50 # 27 B 71 LOCAL 108</t>
  </si>
  <si>
    <t>2721551-2727386-4567905</t>
  </si>
  <si>
    <t>copecas1@hotmail.com</t>
  </si>
  <si>
    <t>Instituto Colombiano de Bienestar Familiar -ICBF-</t>
  </si>
  <si>
    <t>PRESTAR EL SERVICIO DE ATENCION A NIÑOS Y NIÑAS, EN EL MARCO DE LA POLÍTICA DE ESTADO PARA EL DESARROLLO INTEGRAL DE LA PRIMERA INFANCIA “DE CERO A SIEMPRE”,  DE CONFORMIDAD CON LAS DIRECTRICES, LINEAMIENTOS Y PARÁMETROS  ESTABLECIDOS POR EL ICBF PARA EL SERVICIO JARDINES SOCIALES.</t>
  </si>
  <si>
    <t>5-1209-2017</t>
  </si>
  <si>
    <t>PRESTAR EL SERVICIO DE EDUCACIÓN INICIAL EN EL MARCO DE LA ATENCION INTEGRAL A NIÑAS Y NIÑOS MENORES DE 5 AÑOS, O HASTA SU INGRESO AL GRADO DE TRANSICIÓN, DE CONFORMIDAD CON LOS MANUALES OPERATIVOS DE LA MODALIDAD Y LAS DIRECTRICES ESTABLECIDAS POR EL ICBF, EN ARMONIA CON LA POLÍTICA DE ESTADO PARA EL DESARROLLO INTEGRAL DE LA PRIMERA INFNACIA "DE CERO A SIEPRE", EN SERVICIO CENTRO DE DESARROLLO INFANTIL.</t>
  </si>
  <si>
    <t>DEPARTAMENTO DE ANTIOQUIA
GERENCIA DE INFANCIA ADOLESCENCIA Y JUVENTUD</t>
  </si>
  <si>
    <t>4600006465-2017</t>
  </si>
  <si>
    <t>AUNAR ESFUERZOS PARA EL DESARROLLO DE ACCIONES DE ATENCION INTEGRAL A LA PRIMERA INFANCIA BAJO LAS MODALIDADES FAMILIAR E INSTITUCIONAL EN LOS MUNICIPIOS DE CAUCASIA, EL BAGRE, NECHI, TARAZÁ, SAN JERÓNIMO, MUTATA Y TURBO</t>
  </si>
  <si>
    <t>5-1296-2016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</si>
  <si>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</si>
  <si>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4600004988-2016</t>
  </si>
  <si>
    <t>5-0338-2016</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</si>
  <si>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</si>
  <si>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NIÑOS Y NIÑAS MENORES DE 5 AÑOS. O HASTA SU INGRESO AL GRADO DE TRANSICIÓN , EN LOS SERVICIOS DE EDUCACIÓN INICIAL Y CUIDADO, EN LA MODIALIDAD CENTRO DE DESARROLLO INFANTIL, CON EL FIN DE PROMOVER EL DESARROLLO INTEGRAL DE LA PRIMERA INFANCIA CON CALIDAD, DE CONFORMIDAD CON LOS LINEAMIENTOS, ESTANDARES DE CALIDAD Y LAS DIRECTRICES, Y PARAMETROS ESTABLECIDOS POR EL ICBF .</t>
  </si>
  <si>
    <t>5-0782-2013</t>
  </si>
  <si>
    <t>ATENDER INTEGRALMENTE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</si>
  <si>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5-1698-2012</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</si>
  <si>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</si>
  <si>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Ministerio de Educación Nacional - Fondo de Fomento para la Atención Integral a la Primera Infancia</t>
  </si>
  <si>
    <t>05-2054</t>
  </si>
  <si>
    <t>PRESTAR ATENCIÓN INTEGRAL EN EDUCACION INCIAL, CUIDADO Y NUTIRCIÓN A LOS NIÑOS Y NIÑAS MENORE DE CINCO (5) AÑOS  REGISTRADOS EN EL SISBEN I, II o III o EN SITUACIÓN DE DESPLAZAMIENTO, BENEFICIARIOS DEL  PROGRAMA DE ATENCION INTEGRAL A LA PRIMERA INFANCIA  - PAIPI,  EN TRANSITO A LA ESTRATEGIA DE "CERO A SIEMPRE", A TRAVES DE PROPUESTAS DE INTERVENCIÓN OPORTUNAS, PERTINENTES Y DE CALIDAD EN LA MODALIDAD O MODALIDADES DE ATENCION DEFINIDA (S) POR LA ENTIDAD TERRITORIAL ADHERENTE.</t>
  </si>
  <si>
    <t>Fondo Financiero de Proyectos de Desarrollo -Fonade-</t>
  </si>
  <si>
    <t>2122760</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</si>
  <si>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en transito a la estrategia de cero a siempre, a través de Propuestas de Intervención Oportunas, Pertinentes y de Calidad</t>
  </si>
  <si>
    <t>2122759</t>
  </si>
  <si>
    <t>2120765</t>
  </si>
  <si>
    <t>2120705</t>
  </si>
  <si>
    <t>2111389</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</si>
  <si>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a través de Propuesta de Intervención Oportunas, Pertinentes y de Calidad</t>
  </si>
  <si>
    <t>2111169</t>
  </si>
  <si>
    <t>FPI-05-295</t>
  </si>
  <si>
    <t>Prestación de Servicios para Brindar Atención Integral en Educación Inicial, Cuidado y Nutrición, a los Niños y Niñas Menores de Cinco (5) Años del Sisben I y II o Desplazados beneficiarios del Programa de Atención Integral a la Primera Infancia -PAIPI- en la Modalida o las Modalidades de Atención Seleccionadas, según anexo adjunto al Presente Convenio</t>
  </si>
  <si>
    <t>147-2009</t>
  </si>
  <si>
    <t>Brindar la Atención en el Entorno Institucional, Utilizando la Capacidad Instalada y la Experiencia de Operadores que puedan Brindar a los Niños y Niñas los Copomentes de Cuidado, Nutrición y Educación Inicial.</t>
  </si>
  <si>
    <t>395-2008</t>
  </si>
  <si>
    <t>137-2008</t>
  </si>
  <si>
    <t>Brindar a los Niños y Niñas beneficiarios del Programa de Hogares Comunitarios del ICBF la Atención en el Entrono Comunitario encaminada a complementar con un compomente Educativo, el cuidad y nutrición que reciben actualmente</t>
  </si>
  <si>
    <t>0499-2007</t>
  </si>
  <si>
    <t>Prestar el Servicio de Antención, Nutrición y Educación Inicial a los niños y niñas beneficiarios para la atención en el entorno comunitario encaminada a complementar con un componente educativo, el cuidado y nutricion que reciben actualemtne los niños y niñas beneficiarios del programa hogares comunitarios del ICBF</t>
  </si>
  <si>
    <t>5-0652-2018</t>
  </si>
  <si>
    <t>5-0572-2015</t>
  </si>
  <si>
    <t>ATENDER A NIÑOS Y NIÑAS MENORES DE 5 AÑOS, O HASTA SU INGRESO AL GRADO DE TRANSICIÓN, EN LOS SERVICIOS DE EDUCACIÓN INICIAL Y CUIDADO, EN LA MODALIDAD CENTRO DE DESARROLLO INFANTIL, CON EL FIN DE PROMOVER EL DESARROLLO INTEGRAL DE LA PRIMERA INFANCIA CON CALIDAD, DE CONFOMIDAD CON LOS LINEAMIENTOS, ESTANDARES DE CALIDAD Y LAS DIRECTRICES, Y PARÁMETROS ESTABLECIDOS POR EL ICBF.</t>
  </si>
  <si>
    <t>5-0950-2014</t>
  </si>
  <si>
    <t>5-0949-2014</t>
  </si>
  <si>
    <t>FPI-05-092</t>
  </si>
  <si>
    <t>5-0607-2019</t>
  </si>
  <si>
    <t>PRESTAR LOS SERVICIOS CENTRO DE DESARROLLO INFANTIL - CDI Y HOGARES INFANTILES -HI-, DE CONFORMIDAD CON EL MANUAL OPERATIVO DE LA MODALIDAD INSTITUCIONAL Y LAS DIRECTRICES ESTABLECIDAS POR EL ICBF, EN ARMONIA CON LA POLÍTICA  DE ESTADO PARA EL DESARROLLO INTEGRAL DE LA PRIMERA INFANCIA DE CERO A SIEMPRE</t>
  </si>
  <si>
    <t>5-0606-2019</t>
  </si>
  <si>
    <t>PRESTAR EL SERVICIO HOGARES INFANTILES -HI-, DE CONFORMIDAD CON EL MANUAL OPERATIVO DE LA MODALIDAD INSTITUCIONAL Y LAS DIRECTRICES ESTABLECIDAS POR EL ICBF, EN ARMONIA CON LA POLÍTICA  DE ESTADO PARA EL DESARROLLO INTEGRAL DE LA PRIMERA INFANCIA DE CERO A SIEMPRE</t>
  </si>
  <si>
    <t>5-0312-2019</t>
  </si>
  <si>
    <t>2021-5-10000013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</si>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</sst>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2735</v>
      </c>
      <c r="D15" s="35"/>
      <c r="E15" s="35"/>
      <c r="F15" s="5"/>
      <c r="G15" s="32" t="s">
        <v>1168</v>
      </c>
      <c r="H15" s="103" t="s">
        <v>36</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811033687</v>
      </c>
      <c r="C20" s="5"/>
      <c r="D20" s="73"/>
      <c r="E20" s="5"/>
      <c r="F20" s="5"/>
      <c r="G20" s="5"/>
      <c r="H20" s="185"/>
      <c r="I20" s="148" t="s">
        <v>36</v>
      </c>
      <c r="J20" s="149" t="s">
        <v>84</v>
      </c>
      <c r="K20" s="150">
        <v>1387867572</v>
      </c>
      <c r="L20" s="151">
        <v>44228</v>
      </c>
      <c r="M20" s="151">
        <v>44561</v>
      </c>
      <c r="N20" s="134">
        <f>+(M20-L20)/30</f>
        <v>11.1</v>
      </c>
      <c r="O20" s="137"/>
      <c r="U20" s="133"/>
      <c r="V20" s="105">
        <f ca="1">NOW()</f>
        <v>44194.959494907409</v>
      </c>
      <c r="W20" s="105">
        <f ca="1">NOW()</f>
        <v>44194.959494907409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PROYECTO DE EMPUJE PARA COLABORACION Y AYUDA SOCIAL</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31</v>
      </c>
      <c r="D48" s="110" t="s">
        <v>2730</v>
      </c>
      <c r="E48" s="144">
        <v>43739</v>
      </c>
      <c r="F48" s="144">
        <v>43812</v>
      </c>
      <c r="G48" s="159">
        <f>IF(AND(E48&lt;&gt;"",F48&lt;&gt;""),((F48-E48)/30),"")</f>
        <v>2.4333333333333331</v>
      </c>
      <c r="H48" s="114" t="s">
        <v>2731</v>
      </c>
      <c r="I48" s="113" t="s">
        <v>36</v>
      </c>
      <c r="J48" s="113" t="s">
        <v>84</v>
      </c>
      <c r="K48" s="122">
        <v>423863228</v>
      </c>
      <c r="L48" s="115" t="s">
        <v>1148</v>
      </c>
      <c r="M48" s="116">
        <v>1</v>
      </c>
      <c r="N48" s="115" t="s">
        <v>27</v>
      </c>
      <c r="O48" s="115" t="s">
        <v>1148</v>
      </c>
      <c r="P48" s="78"/>
    </row>
    <row r="49" spans="1:16" s="6" customFormat="1" ht="24.75" customHeight="1" x14ac:dyDescent="0.25">
      <c r="A49" s="142">
        <v>2</v>
      </c>
      <c r="B49" s="121" t="s">
        <v>2686</v>
      </c>
      <c r="C49" s="112" t="s">
        <v>31</v>
      </c>
      <c r="D49" s="120" t="s">
        <v>2732</v>
      </c>
      <c r="E49" s="144">
        <v>43739</v>
      </c>
      <c r="F49" s="144">
        <v>43812</v>
      </c>
      <c r="G49" s="159">
        <f t="shared" ref="G49:G50" si="2">IF(AND(E49&lt;&gt;"",F49&lt;&gt;""),((F49-E49)/30),"")</f>
        <v>2.4333333333333331</v>
      </c>
      <c r="H49" s="121" t="s">
        <v>2733</v>
      </c>
      <c r="I49" s="113" t="s">
        <v>36</v>
      </c>
      <c r="J49" s="113" t="s">
        <v>84</v>
      </c>
      <c r="K49" s="122">
        <v>179978123</v>
      </c>
      <c r="L49" s="115" t="s">
        <v>1148</v>
      </c>
      <c r="M49" s="116">
        <v>1</v>
      </c>
      <c r="N49" s="115" t="s">
        <v>27</v>
      </c>
      <c r="O49" s="115" t="s">
        <v>1148</v>
      </c>
      <c r="P49" s="78"/>
    </row>
    <row r="50" spans="1:16" s="6" customFormat="1" ht="24.75" customHeight="1" x14ac:dyDescent="0.25">
      <c r="A50" s="142">
        <v>3</v>
      </c>
      <c r="B50" s="121" t="s">
        <v>2686</v>
      </c>
      <c r="C50" s="112" t="s">
        <v>31</v>
      </c>
      <c r="D50" s="120" t="s">
        <v>2734</v>
      </c>
      <c r="E50" s="144">
        <v>43486</v>
      </c>
      <c r="F50" s="144">
        <v>43738</v>
      </c>
      <c r="G50" s="159">
        <f t="shared" si="2"/>
        <v>8.4</v>
      </c>
      <c r="H50" s="121" t="s">
        <v>2731</v>
      </c>
      <c r="I50" s="113" t="s">
        <v>36</v>
      </c>
      <c r="J50" s="113" t="s">
        <v>84</v>
      </c>
      <c r="K50" s="122">
        <v>179978123</v>
      </c>
      <c r="L50" s="115" t="s">
        <v>1148</v>
      </c>
      <c r="M50" s="116">
        <v>1</v>
      </c>
      <c r="N50" s="115" t="s">
        <v>27</v>
      </c>
      <c r="O50" s="123" t="s">
        <v>1148</v>
      </c>
      <c r="P50" s="78"/>
    </row>
    <row r="51" spans="1:16" s="6" customFormat="1" ht="24.75" customHeight="1" outlineLevel="1" x14ac:dyDescent="0.25">
      <c r="A51" s="142">
        <v>4</v>
      </c>
      <c r="B51" s="121" t="s">
        <v>2686</v>
      </c>
      <c r="C51" s="112" t="s">
        <v>31</v>
      </c>
      <c r="D51" s="120" t="s">
        <v>2724</v>
      </c>
      <c r="E51" s="144">
        <v>43405</v>
      </c>
      <c r="F51" s="144">
        <v>43442</v>
      </c>
      <c r="G51" s="159">
        <f t="shared" ref="G51:G107" si="3">IF(AND(E51&lt;&gt;"",F51&lt;&gt;""),((F51-E51)/30),"")</f>
        <v>1.2333333333333334</v>
      </c>
      <c r="H51" s="118" t="s">
        <v>2687</v>
      </c>
      <c r="I51" s="113" t="s">
        <v>36</v>
      </c>
      <c r="J51" s="113" t="s">
        <v>84</v>
      </c>
      <c r="K51" s="122">
        <v>1036626863</v>
      </c>
      <c r="L51" s="115" t="s">
        <v>1148</v>
      </c>
      <c r="M51" s="116">
        <v>1</v>
      </c>
      <c r="N51" s="115" t="s">
        <v>27</v>
      </c>
      <c r="O51" s="123" t="s">
        <v>26</v>
      </c>
      <c r="P51" s="78"/>
    </row>
    <row r="52" spans="1:16" s="7" customFormat="1" ht="24.75" customHeight="1" outlineLevel="1" x14ac:dyDescent="0.25">
      <c r="A52" s="143">
        <v>5</v>
      </c>
      <c r="B52" s="121" t="s">
        <v>2686</v>
      </c>
      <c r="C52" s="112" t="s">
        <v>31</v>
      </c>
      <c r="D52" s="120" t="s">
        <v>2688</v>
      </c>
      <c r="E52" s="144">
        <v>43085</v>
      </c>
      <c r="F52" s="144">
        <v>43404</v>
      </c>
      <c r="G52" s="159">
        <f t="shared" si="3"/>
        <v>10.633333333333333</v>
      </c>
      <c r="H52" s="121" t="s">
        <v>2689</v>
      </c>
      <c r="I52" s="113" t="s">
        <v>36</v>
      </c>
      <c r="J52" s="113" t="s">
        <v>72</v>
      </c>
      <c r="K52" s="122">
        <v>8999558977</v>
      </c>
      <c r="L52" s="115" t="s">
        <v>1148</v>
      </c>
      <c r="M52" s="116">
        <v>1</v>
      </c>
      <c r="N52" s="115" t="s">
        <v>27</v>
      </c>
      <c r="O52" s="123" t="s">
        <v>26</v>
      </c>
      <c r="P52" s="79"/>
    </row>
    <row r="53" spans="1:16" s="7" customFormat="1" ht="24.75" customHeight="1" outlineLevel="1" x14ac:dyDescent="0.25">
      <c r="A53" s="143">
        <v>6</v>
      </c>
      <c r="B53" s="118" t="s">
        <v>2690</v>
      </c>
      <c r="C53" s="112" t="s">
        <v>31</v>
      </c>
      <c r="D53" s="120" t="s">
        <v>2691</v>
      </c>
      <c r="E53" s="144">
        <v>42818</v>
      </c>
      <c r="F53" s="144">
        <v>43069</v>
      </c>
      <c r="G53" s="159">
        <f t="shared" si="3"/>
        <v>8.3666666666666671</v>
      </c>
      <c r="H53" s="118" t="s">
        <v>2692</v>
      </c>
      <c r="I53" s="113" t="s">
        <v>36</v>
      </c>
      <c r="J53" s="113" t="s">
        <v>72</v>
      </c>
      <c r="K53" s="122">
        <v>5761252794</v>
      </c>
      <c r="L53" s="115" t="s">
        <v>1148</v>
      </c>
      <c r="M53" s="116">
        <v>1</v>
      </c>
      <c r="N53" s="115" t="s">
        <v>27</v>
      </c>
      <c r="O53" s="123" t="s">
        <v>1148</v>
      </c>
      <c r="P53" s="79"/>
    </row>
    <row r="54" spans="1:16" s="7" customFormat="1" ht="24.75" customHeight="1" outlineLevel="1" x14ac:dyDescent="0.25">
      <c r="A54" s="143">
        <v>7</v>
      </c>
      <c r="B54" s="121" t="s">
        <v>2686</v>
      </c>
      <c r="C54" s="112" t="s">
        <v>31</v>
      </c>
      <c r="D54" s="120" t="s">
        <v>2693</v>
      </c>
      <c r="E54" s="144">
        <v>42719</v>
      </c>
      <c r="F54" s="144">
        <v>43084</v>
      </c>
      <c r="G54" s="159">
        <f t="shared" si="3"/>
        <v>12.166666666666666</v>
      </c>
      <c r="H54" s="118" t="s">
        <v>2694</v>
      </c>
      <c r="I54" s="113" t="s">
        <v>36</v>
      </c>
      <c r="J54" s="113" t="s">
        <v>72</v>
      </c>
      <c r="K54" s="122">
        <v>9531710434</v>
      </c>
      <c r="L54" s="115" t="s">
        <v>1148</v>
      </c>
      <c r="M54" s="116">
        <v>1</v>
      </c>
      <c r="N54" s="115" t="s">
        <v>27</v>
      </c>
      <c r="O54" s="123" t="s">
        <v>26</v>
      </c>
      <c r="P54" s="79"/>
    </row>
    <row r="55" spans="1:16" s="7" customFormat="1" ht="24.75" customHeight="1" outlineLevel="1" x14ac:dyDescent="0.25">
      <c r="A55" s="143">
        <v>8</v>
      </c>
      <c r="B55" s="118" t="s">
        <v>2690</v>
      </c>
      <c r="C55" s="112" t="s">
        <v>31</v>
      </c>
      <c r="D55" s="120" t="s">
        <v>2695</v>
      </c>
      <c r="E55" s="144">
        <v>42446</v>
      </c>
      <c r="F55" s="144">
        <v>42735</v>
      </c>
      <c r="G55" s="159">
        <f t="shared" si="3"/>
        <v>9.6333333333333329</v>
      </c>
      <c r="H55" s="121" t="s">
        <v>2692</v>
      </c>
      <c r="I55" s="113" t="s">
        <v>36</v>
      </c>
      <c r="J55" s="113" t="s">
        <v>72</v>
      </c>
      <c r="K55" s="117">
        <v>8327503137</v>
      </c>
      <c r="L55" s="115" t="s">
        <v>1148</v>
      </c>
      <c r="M55" s="116">
        <v>1</v>
      </c>
      <c r="N55" s="115" t="s">
        <v>27</v>
      </c>
      <c r="O55" s="123" t="s">
        <v>1148</v>
      </c>
      <c r="P55" s="79"/>
    </row>
    <row r="56" spans="1:16" s="7" customFormat="1" ht="24.75" customHeight="1" outlineLevel="1" x14ac:dyDescent="0.25">
      <c r="A56" s="143">
        <v>9</v>
      </c>
      <c r="B56" s="121" t="s">
        <v>2686</v>
      </c>
      <c r="C56" s="112" t="s">
        <v>31</v>
      </c>
      <c r="D56" s="120" t="s">
        <v>2696</v>
      </c>
      <c r="E56" s="144">
        <v>42396</v>
      </c>
      <c r="F56" s="144">
        <v>42719</v>
      </c>
      <c r="G56" s="159">
        <f t="shared" si="3"/>
        <v>10.766666666666667</v>
      </c>
      <c r="H56" s="121" t="s">
        <v>2697</v>
      </c>
      <c r="I56" s="113" t="s">
        <v>36</v>
      </c>
      <c r="J56" s="113" t="s">
        <v>72</v>
      </c>
      <c r="K56" s="117">
        <v>8194174829</v>
      </c>
      <c r="L56" s="115" t="s">
        <v>1148</v>
      </c>
      <c r="M56" s="116">
        <v>1</v>
      </c>
      <c r="N56" s="115" t="s">
        <v>27</v>
      </c>
      <c r="O56" s="123" t="s">
        <v>26</v>
      </c>
      <c r="P56" s="79"/>
    </row>
    <row r="57" spans="1:16" s="7" customFormat="1" ht="24.75" customHeight="1" outlineLevel="1" x14ac:dyDescent="0.25">
      <c r="A57" s="143">
        <v>10</v>
      </c>
      <c r="B57" s="121" t="s">
        <v>2686</v>
      </c>
      <c r="C57" s="65" t="s">
        <v>31</v>
      </c>
      <c r="D57" s="120" t="s">
        <v>2725</v>
      </c>
      <c r="E57" s="144">
        <v>42145</v>
      </c>
      <c r="F57" s="144">
        <v>42369</v>
      </c>
      <c r="G57" s="159">
        <f t="shared" si="3"/>
        <v>7.4666666666666668</v>
      </c>
      <c r="H57" s="121" t="s">
        <v>2726</v>
      </c>
      <c r="I57" s="63" t="s">
        <v>36</v>
      </c>
      <c r="J57" s="63" t="s">
        <v>72</v>
      </c>
      <c r="K57" s="117">
        <v>365719293</v>
      </c>
      <c r="L57" s="65" t="s">
        <v>1148</v>
      </c>
      <c r="M57" s="67">
        <v>1</v>
      </c>
      <c r="N57" s="65" t="s">
        <v>27</v>
      </c>
      <c r="O57" s="123" t="s">
        <v>1148</v>
      </c>
      <c r="P57" s="79"/>
    </row>
    <row r="58" spans="1:16" s="7" customFormat="1" ht="24.75" customHeight="1" outlineLevel="1" x14ac:dyDescent="0.25">
      <c r="A58" s="143">
        <v>11</v>
      </c>
      <c r="B58" s="121" t="s">
        <v>2686</v>
      </c>
      <c r="C58" s="65" t="s">
        <v>31</v>
      </c>
      <c r="D58" s="120" t="s">
        <v>2727</v>
      </c>
      <c r="E58" s="144">
        <v>42003</v>
      </c>
      <c r="F58" s="144">
        <v>42369</v>
      </c>
      <c r="G58" s="159">
        <f t="shared" si="3"/>
        <v>12.2</v>
      </c>
      <c r="H58" s="121" t="s">
        <v>2698</v>
      </c>
      <c r="I58" s="63" t="s">
        <v>36</v>
      </c>
      <c r="J58" s="63" t="s">
        <v>72</v>
      </c>
      <c r="K58" s="122">
        <v>2422164100</v>
      </c>
      <c r="L58" s="65" t="s">
        <v>1148</v>
      </c>
      <c r="M58" s="67">
        <v>1</v>
      </c>
      <c r="N58" s="65" t="s">
        <v>27</v>
      </c>
      <c r="O58" s="123" t="s">
        <v>1148</v>
      </c>
      <c r="P58" s="79"/>
    </row>
    <row r="59" spans="1:16" s="7" customFormat="1" ht="24.75" customHeight="1" outlineLevel="1" x14ac:dyDescent="0.25">
      <c r="A59" s="143">
        <v>12</v>
      </c>
      <c r="B59" s="121" t="s">
        <v>2686</v>
      </c>
      <c r="C59" s="65" t="s">
        <v>31</v>
      </c>
      <c r="D59" s="120" t="s">
        <v>2728</v>
      </c>
      <c r="E59" s="144">
        <v>42003</v>
      </c>
      <c r="F59" s="144">
        <v>42369</v>
      </c>
      <c r="G59" s="159">
        <f t="shared" si="3"/>
        <v>12.2</v>
      </c>
      <c r="H59" s="121" t="s">
        <v>2698</v>
      </c>
      <c r="I59" s="63" t="s">
        <v>36</v>
      </c>
      <c r="J59" s="63" t="s">
        <v>72</v>
      </c>
      <c r="K59" s="122">
        <v>2222842946</v>
      </c>
      <c r="L59" s="65" t="s">
        <v>1148</v>
      </c>
      <c r="M59" s="67">
        <v>1</v>
      </c>
      <c r="N59" s="65" t="s">
        <v>27</v>
      </c>
      <c r="O59" s="123" t="s">
        <v>1148</v>
      </c>
      <c r="P59" s="79"/>
    </row>
    <row r="60" spans="1:16" s="7" customFormat="1" ht="24.75" customHeight="1" outlineLevel="1" x14ac:dyDescent="0.25">
      <c r="A60" s="143">
        <v>13</v>
      </c>
      <c r="B60" s="121" t="s">
        <v>2686</v>
      </c>
      <c r="C60" s="65" t="s">
        <v>31</v>
      </c>
      <c r="D60" s="120" t="s">
        <v>2699</v>
      </c>
      <c r="E60" s="144">
        <v>41530</v>
      </c>
      <c r="F60" s="144">
        <v>41943</v>
      </c>
      <c r="G60" s="159">
        <f t="shared" si="3"/>
        <v>13.766666666666667</v>
      </c>
      <c r="H60" s="121" t="s">
        <v>2700</v>
      </c>
      <c r="I60" s="63" t="s">
        <v>36</v>
      </c>
      <c r="J60" s="63" t="s">
        <v>72</v>
      </c>
      <c r="K60" s="122">
        <v>5487476883</v>
      </c>
      <c r="L60" s="65" t="s">
        <v>1148</v>
      </c>
      <c r="M60" s="67">
        <v>1</v>
      </c>
      <c r="N60" s="65" t="s">
        <v>27</v>
      </c>
      <c r="O60" s="123" t="s">
        <v>1148</v>
      </c>
      <c r="P60" s="79"/>
    </row>
    <row r="61" spans="1:16" s="7" customFormat="1" ht="24.75" customHeight="1" outlineLevel="1" x14ac:dyDescent="0.25">
      <c r="A61" s="143">
        <v>14</v>
      </c>
      <c r="B61" s="121" t="s">
        <v>2686</v>
      </c>
      <c r="C61" s="65" t="s">
        <v>31</v>
      </c>
      <c r="D61" s="120" t="s">
        <v>2701</v>
      </c>
      <c r="E61" s="144">
        <v>41264</v>
      </c>
      <c r="F61" s="144">
        <v>41943</v>
      </c>
      <c r="G61" s="159">
        <f t="shared" si="3"/>
        <v>22.633333333333333</v>
      </c>
      <c r="H61" s="121" t="s">
        <v>2702</v>
      </c>
      <c r="I61" s="63" t="s">
        <v>36</v>
      </c>
      <c r="J61" s="63" t="s">
        <v>72</v>
      </c>
      <c r="K61" s="122">
        <v>3775605223</v>
      </c>
      <c r="L61" s="65" t="s">
        <v>1148</v>
      </c>
      <c r="M61" s="67">
        <v>1</v>
      </c>
      <c r="N61" s="65" t="s">
        <v>27</v>
      </c>
      <c r="O61" s="123" t="s">
        <v>1148</v>
      </c>
      <c r="P61" s="79"/>
    </row>
    <row r="62" spans="1:16" s="7" customFormat="1" ht="24.75" customHeight="1" outlineLevel="1" x14ac:dyDescent="0.25">
      <c r="A62" s="143">
        <v>15</v>
      </c>
      <c r="B62" s="121" t="s">
        <v>2703</v>
      </c>
      <c r="C62" s="65" t="s">
        <v>31</v>
      </c>
      <c r="D62" s="120" t="s">
        <v>2704</v>
      </c>
      <c r="E62" s="144">
        <v>41206</v>
      </c>
      <c r="F62" s="144">
        <v>41453</v>
      </c>
      <c r="G62" s="159">
        <f t="shared" si="3"/>
        <v>8.2333333333333325</v>
      </c>
      <c r="H62" s="121" t="s">
        <v>2705</v>
      </c>
      <c r="I62" s="63" t="s">
        <v>36</v>
      </c>
      <c r="J62" s="63" t="s">
        <v>146</v>
      </c>
      <c r="K62" s="122">
        <v>50338310</v>
      </c>
      <c r="L62" s="65" t="s">
        <v>1148</v>
      </c>
      <c r="M62" s="67">
        <v>1</v>
      </c>
      <c r="N62" s="65" t="s">
        <v>27</v>
      </c>
      <c r="O62" s="123" t="s">
        <v>1148</v>
      </c>
      <c r="P62" s="79"/>
    </row>
    <row r="63" spans="1:16" s="7" customFormat="1" ht="24.75" customHeight="1" outlineLevel="1" x14ac:dyDescent="0.25">
      <c r="A63" s="143">
        <v>16</v>
      </c>
      <c r="B63" s="121" t="s">
        <v>2706</v>
      </c>
      <c r="C63" s="65" t="s">
        <v>31</v>
      </c>
      <c r="D63" s="120" t="s">
        <v>2707</v>
      </c>
      <c r="E63" s="144">
        <v>41164</v>
      </c>
      <c r="F63" s="144">
        <v>41258</v>
      </c>
      <c r="G63" s="159">
        <f t="shared" si="3"/>
        <v>3.1333333333333333</v>
      </c>
      <c r="H63" s="121" t="s">
        <v>2708</v>
      </c>
      <c r="I63" s="63" t="s">
        <v>36</v>
      </c>
      <c r="J63" s="63" t="s">
        <v>146</v>
      </c>
      <c r="K63" s="122">
        <v>63062615</v>
      </c>
      <c r="L63" s="65" t="s">
        <v>1148</v>
      </c>
      <c r="M63" s="67">
        <v>1</v>
      </c>
      <c r="N63" s="65" t="s">
        <v>27</v>
      </c>
      <c r="O63" s="123" t="s">
        <v>1148</v>
      </c>
      <c r="P63" s="79"/>
    </row>
    <row r="64" spans="1:16" s="7" customFormat="1" ht="24.75" customHeight="1" outlineLevel="1" x14ac:dyDescent="0.25">
      <c r="A64" s="143">
        <v>17</v>
      </c>
      <c r="B64" s="121" t="s">
        <v>2706</v>
      </c>
      <c r="C64" s="65" t="s">
        <v>31</v>
      </c>
      <c r="D64" s="120" t="s">
        <v>2709</v>
      </c>
      <c r="E64" s="144">
        <v>41162</v>
      </c>
      <c r="F64" s="144">
        <v>41258</v>
      </c>
      <c r="G64" s="159">
        <f t="shared" si="3"/>
        <v>3.2</v>
      </c>
      <c r="H64" s="121" t="s">
        <v>2708</v>
      </c>
      <c r="I64" s="63" t="s">
        <v>36</v>
      </c>
      <c r="J64" s="63" t="s">
        <v>146</v>
      </c>
      <c r="K64" s="122">
        <v>209528530</v>
      </c>
      <c r="L64" s="65" t="s">
        <v>1148</v>
      </c>
      <c r="M64" s="67">
        <v>1</v>
      </c>
      <c r="N64" s="65" t="s">
        <v>27</v>
      </c>
      <c r="O64" s="123" t="s">
        <v>1148</v>
      </c>
      <c r="P64" s="79"/>
    </row>
    <row r="65" spans="1:16" s="7" customFormat="1" ht="24.75" customHeight="1" outlineLevel="1" x14ac:dyDescent="0.25">
      <c r="A65" s="143">
        <v>18</v>
      </c>
      <c r="B65" s="121" t="s">
        <v>2706</v>
      </c>
      <c r="C65" s="65" t="s">
        <v>31</v>
      </c>
      <c r="D65" s="120" t="s">
        <v>2710</v>
      </c>
      <c r="E65" s="144">
        <v>41003</v>
      </c>
      <c r="F65" s="144">
        <v>41163</v>
      </c>
      <c r="G65" s="159">
        <f t="shared" si="3"/>
        <v>5.333333333333333</v>
      </c>
      <c r="H65" s="121" t="s">
        <v>2708</v>
      </c>
      <c r="I65" s="63" t="s">
        <v>36</v>
      </c>
      <c r="J65" s="63" t="s">
        <v>146</v>
      </c>
      <c r="K65" s="122">
        <v>101564001</v>
      </c>
      <c r="L65" s="65" t="s">
        <v>1148</v>
      </c>
      <c r="M65" s="67">
        <v>1</v>
      </c>
      <c r="N65" s="65" t="s">
        <v>27</v>
      </c>
      <c r="O65" s="123" t="s">
        <v>1148</v>
      </c>
      <c r="P65" s="79"/>
    </row>
    <row r="66" spans="1:16" s="7" customFormat="1" ht="24.75" customHeight="1" outlineLevel="1" x14ac:dyDescent="0.25">
      <c r="A66" s="143">
        <v>19</v>
      </c>
      <c r="B66" s="121" t="s">
        <v>2706</v>
      </c>
      <c r="C66" s="65" t="s">
        <v>31</v>
      </c>
      <c r="D66" s="120" t="s">
        <v>2711</v>
      </c>
      <c r="E66" s="144">
        <v>41002</v>
      </c>
      <c r="F66" s="144">
        <v>41161</v>
      </c>
      <c r="G66" s="159">
        <f t="shared" si="3"/>
        <v>5.3</v>
      </c>
      <c r="H66" s="121" t="s">
        <v>2708</v>
      </c>
      <c r="I66" s="63" t="s">
        <v>36</v>
      </c>
      <c r="J66" s="63" t="s">
        <v>146</v>
      </c>
      <c r="K66" s="122">
        <v>330493453</v>
      </c>
      <c r="L66" s="65" t="s">
        <v>1148</v>
      </c>
      <c r="M66" s="67">
        <v>1</v>
      </c>
      <c r="N66" s="65" t="s">
        <v>27</v>
      </c>
      <c r="O66" s="123" t="s">
        <v>1148</v>
      </c>
      <c r="P66" s="79"/>
    </row>
    <row r="67" spans="1:16" s="7" customFormat="1" ht="24.75" customHeight="1" outlineLevel="1" x14ac:dyDescent="0.25">
      <c r="A67" s="143">
        <v>20</v>
      </c>
      <c r="B67" s="121" t="s">
        <v>2706</v>
      </c>
      <c r="C67" s="65" t="s">
        <v>31</v>
      </c>
      <c r="D67" s="120" t="s">
        <v>2712</v>
      </c>
      <c r="E67" s="144">
        <v>40777</v>
      </c>
      <c r="F67" s="144">
        <v>40949</v>
      </c>
      <c r="G67" s="159">
        <f t="shared" si="3"/>
        <v>5.7333333333333334</v>
      </c>
      <c r="H67" s="121" t="s">
        <v>2713</v>
      </c>
      <c r="I67" s="63" t="s">
        <v>36</v>
      </c>
      <c r="J67" s="63" t="s">
        <v>146</v>
      </c>
      <c r="K67" s="122">
        <v>156795935</v>
      </c>
      <c r="L67" s="65" t="s">
        <v>1148</v>
      </c>
      <c r="M67" s="67">
        <v>1</v>
      </c>
      <c r="N67" s="65" t="s">
        <v>27</v>
      </c>
      <c r="O67" s="123" t="s">
        <v>1148</v>
      </c>
      <c r="P67" s="79"/>
    </row>
    <row r="68" spans="1:16" s="7" customFormat="1" ht="24.75" customHeight="1" outlineLevel="1" x14ac:dyDescent="0.25">
      <c r="A68" s="143">
        <v>21</v>
      </c>
      <c r="B68" s="121" t="s">
        <v>2706</v>
      </c>
      <c r="C68" s="65" t="s">
        <v>31</v>
      </c>
      <c r="D68" s="120" t="s">
        <v>2714</v>
      </c>
      <c r="E68" s="144">
        <v>40759</v>
      </c>
      <c r="F68" s="144">
        <v>40951</v>
      </c>
      <c r="G68" s="159">
        <f t="shared" si="3"/>
        <v>6.4</v>
      </c>
      <c r="H68" s="121" t="s">
        <v>2713</v>
      </c>
      <c r="I68" s="63" t="s">
        <v>36</v>
      </c>
      <c r="J68" s="63" t="s">
        <v>146</v>
      </c>
      <c r="K68" s="122">
        <v>91299437</v>
      </c>
      <c r="L68" s="65" t="s">
        <v>1148</v>
      </c>
      <c r="M68" s="67">
        <v>1</v>
      </c>
      <c r="N68" s="65" t="s">
        <v>27</v>
      </c>
      <c r="O68" s="123" t="s">
        <v>1148</v>
      </c>
      <c r="P68" s="79"/>
    </row>
    <row r="69" spans="1:16" s="7" customFormat="1" ht="24.75" customHeight="1" outlineLevel="1" x14ac:dyDescent="0.25">
      <c r="A69" s="143">
        <v>22</v>
      </c>
      <c r="B69" s="121" t="s">
        <v>2703</v>
      </c>
      <c r="C69" s="65" t="s">
        <v>31</v>
      </c>
      <c r="D69" s="120" t="s">
        <v>2715</v>
      </c>
      <c r="E69" s="144">
        <v>40410</v>
      </c>
      <c r="F69" s="144">
        <v>40527</v>
      </c>
      <c r="G69" s="159">
        <f t="shared" si="3"/>
        <v>3.9</v>
      </c>
      <c r="H69" s="121" t="s">
        <v>2716</v>
      </c>
      <c r="I69" s="63" t="s">
        <v>36</v>
      </c>
      <c r="J69" s="63" t="s">
        <v>146</v>
      </c>
      <c r="K69" s="122">
        <v>1559498945</v>
      </c>
      <c r="L69" s="65" t="s">
        <v>1148</v>
      </c>
      <c r="M69" s="67">
        <v>1</v>
      </c>
      <c r="N69" s="65" t="s">
        <v>27</v>
      </c>
      <c r="O69" s="123" t="s">
        <v>1148</v>
      </c>
      <c r="P69" s="79"/>
    </row>
    <row r="70" spans="1:16" s="7" customFormat="1" ht="24.75" customHeight="1" outlineLevel="1" x14ac:dyDescent="0.25">
      <c r="A70" s="143">
        <v>23</v>
      </c>
      <c r="B70" s="121" t="s">
        <v>2703</v>
      </c>
      <c r="C70" s="65" t="s">
        <v>31</v>
      </c>
      <c r="D70" s="120" t="s">
        <v>2729</v>
      </c>
      <c r="E70" s="144">
        <v>40099</v>
      </c>
      <c r="F70" s="144">
        <v>40527</v>
      </c>
      <c r="G70" s="159">
        <f t="shared" si="3"/>
        <v>14.266666666666667</v>
      </c>
      <c r="H70" s="121" t="s">
        <v>2716</v>
      </c>
      <c r="I70" s="63" t="s">
        <v>36</v>
      </c>
      <c r="J70" s="63" t="s">
        <v>146</v>
      </c>
      <c r="K70" s="122">
        <v>3074127992</v>
      </c>
      <c r="L70" s="65" t="s">
        <v>1148</v>
      </c>
      <c r="M70" s="67">
        <v>1</v>
      </c>
      <c r="N70" s="65" t="s">
        <v>27</v>
      </c>
      <c r="O70" s="123" t="s">
        <v>1148</v>
      </c>
      <c r="P70" s="79"/>
    </row>
    <row r="71" spans="1:16" s="7" customFormat="1" ht="24.75" customHeight="1" outlineLevel="1" x14ac:dyDescent="0.25">
      <c r="A71" s="143">
        <v>24</v>
      </c>
      <c r="B71" s="121" t="s">
        <v>2686</v>
      </c>
      <c r="C71" s="65" t="s">
        <v>31</v>
      </c>
      <c r="D71" s="120" t="s">
        <v>2717</v>
      </c>
      <c r="E71" s="144">
        <v>39904</v>
      </c>
      <c r="F71" s="144">
        <v>40034</v>
      </c>
      <c r="G71" s="159">
        <f t="shared" si="3"/>
        <v>4.333333333333333</v>
      </c>
      <c r="H71" s="121" t="s">
        <v>2718</v>
      </c>
      <c r="I71" s="63" t="s">
        <v>36</v>
      </c>
      <c r="J71" s="63" t="s">
        <v>146</v>
      </c>
      <c r="K71" s="122">
        <v>72191600</v>
      </c>
      <c r="L71" s="65" t="s">
        <v>1148</v>
      </c>
      <c r="M71" s="67">
        <v>1</v>
      </c>
      <c r="N71" s="65" t="s">
        <v>27</v>
      </c>
      <c r="O71" s="123" t="s">
        <v>1148</v>
      </c>
      <c r="P71" s="79"/>
    </row>
    <row r="72" spans="1:16" s="7" customFormat="1" ht="24.75" customHeight="1" outlineLevel="1" x14ac:dyDescent="0.25">
      <c r="A72" s="143">
        <v>25</v>
      </c>
      <c r="B72" s="121" t="s">
        <v>2686</v>
      </c>
      <c r="C72" s="65" t="s">
        <v>31</v>
      </c>
      <c r="D72" s="120" t="s">
        <v>2719</v>
      </c>
      <c r="E72" s="144">
        <v>39731</v>
      </c>
      <c r="F72" s="144">
        <v>39794</v>
      </c>
      <c r="G72" s="159">
        <f t="shared" si="3"/>
        <v>2.1</v>
      </c>
      <c r="H72" s="121" t="s">
        <v>2718</v>
      </c>
      <c r="I72" s="63" t="s">
        <v>36</v>
      </c>
      <c r="J72" s="63" t="s">
        <v>89</v>
      </c>
      <c r="K72" s="122">
        <v>28140487</v>
      </c>
      <c r="L72" s="65" t="s">
        <v>1148</v>
      </c>
      <c r="M72" s="67">
        <v>1</v>
      </c>
      <c r="N72" s="65" t="s">
        <v>27</v>
      </c>
      <c r="O72" s="123" t="s">
        <v>1148</v>
      </c>
      <c r="P72" s="79"/>
    </row>
    <row r="73" spans="1:16" s="7" customFormat="1" ht="24.75" customHeight="1" outlineLevel="1" x14ac:dyDescent="0.25">
      <c r="A73" s="143">
        <v>26</v>
      </c>
      <c r="B73" s="121" t="s">
        <v>2686</v>
      </c>
      <c r="C73" s="65" t="s">
        <v>31</v>
      </c>
      <c r="D73" s="120" t="s">
        <v>2720</v>
      </c>
      <c r="E73" s="144">
        <v>39596</v>
      </c>
      <c r="F73" s="144">
        <v>39794</v>
      </c>
      <c r="G73" s="159">
        <f t="shared" si="3"/>
        <v>6.6</v>
      </c>
      <c r="H73" s="121" t="s">
        <v>2721</v>
      </c>
      <c r="I73" s="63" t="s">
        <v>36</v>
      </c>
      <c r="J73" s="63" t="s">
        <v>89</v>
      </c>
      <c r="K73" s="122">
        <v>88172480</v>
      </c>
      <c r="L73" s="65" t="s">
        <v>1148</v>
      </c>
      <c r="M73" s="67">
        <v>1</v>
      </c>
      <c r="N73" s="65" t="s">
        <v>27</v>
      </c>
      <c r="O73" s="123" t="s">
        <v>1148</v>
      </c>
      <c r="P73" s="79"/>
    </row>
    <row r="74" spans="1:16" s="7" customFormat="1" ht="24.75" customHeight="1" outlineLevel="1" x14ac:dyDescent="0.25">
      <c r="A74" s="143">
        <v>27</v>
      </c>
      <c r="B74" s="121" t="s">
        <v>2686</v>
      </c>
      <c r="C74" s="65" t="s">
        <v>31</v>
      </c>
      <c r="D74" s="120" t="s">
        <v>2722</v>
      </c>
      <c r="E74" s="144">
        <v>39302</v>
      </c>
      <c r="F74" s="144">
        <v>39430</v>
      </c>
      <c r="G74" s="159">
        <f t="shared" si="3"/>
        <v>4.2666666666666666</v>
      </c>
      <c r="H74" s="121" t="s">
        <v>2723</v>
      </c>
      <c r="I74" s="63" t="s">
        <v>36</v>
      </c>
      <c r="J74" s="63" t="s">
        <v>89</v>
      </c>
      <c r="K74" s="122">
        <v>76183653</v>
      </c>
      <c r="L74" s="65"/>
      <c r="M74" s="67"/>
      <c r="N74" s="65"/>
      <c r="O74" s="123" t="s">
        <v>1148</v>
      </c>
      <c r="P74" s="79"/>
    </row>
    <row r="75" spans="1:16" s="7" customFormat="1" ht="24.75" customHeight="1" outlineLevel="1" x14ac:dyDescent="0.25">
      <c r="A75" s="143">
        <v>28</v>
      </c>
      <c r="B75" s="121"/>
      <c r="C75" s="123"/>
      <c r="D75" s="120"/>
      <c r="E75" s="144"/>
      <c r="F75" s="144"/>
      <c r="G75" s="159" t="str">
        <f t="shared" si="3"/>
        <v/>
      </c>
      <c r="H75" s="121"/>
      <c r="I75" s="120"/>
      <c r="J75" s="120"/>
      <c r="K75" s="122"/>
      <c r="L75" s="65"/>
      <c r="M75" s="67"/>
      <c r="N75" s="65"/>
      <c r="O75" s="123"/>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2676</v>
      </c>
      <c r="E114" s="144">
        <v>43879</v>
      </c>
      <c r="F114" s="144">
        <v>44196</v>
      </c>
      <c r="G114" s="159">
        <f>IF(AND(E114&lt;&gt;"",F114&lt;&gt;""),((F114-E114)/30),"")</f>
        <v>10.566666666666666</v>
      </c>
      <c r="H114" s="121" t="s">
        <v>2679</v>
      </c>
      <c r="I114" s="120" t="s">
        <v>36</v>
      </c>
      <c r="J114" s="120" t="s">
        <v>56</v>
      </c>
      <c r="K114" s="122">
        <v>3441154706</v>
      </c>
      <c r="L114" s="100">
        <f>+IF(AND(K114&gt;0,O114="Ejecución"),(K114/877802)*Tabla28[[#This Row],[% participación]],IF(AND(K114&gt;0,O114&lt;&gt;"Ejecución"),"-",""))</f>
        <v>3920.1946520969423</v>
      </c>
      <c r="M114" s="123" t="s">
        <v>1148</v>
      </c>
      <c r="N114" s="172">
        <v>1</v>
      </c>
      <c r="O114" s="161" t="s">
        <v>1150</v>
      </c>
      <c r="P114" s="78"/>
    </row>
    <row r="115" spans="1:16" s="6" customFormat="1" ht="24.75" customHeight="1" x14ac:dyDescent="0.25">
      <c r="A115" s="142">
        <v>2</v>
      </c>
      <c r="B115" s="160" t="s">
        <v>2664</v>
      </c>
      <c r="C115" s="162" t="s">
        <v>31</v>
      </c>
      <c r="D115" s="63" t="s">
        <v>2677</v>
      </c>
      <c r="E115" s="144">
        <v>43880</v>
      </c>
      <c r="F115" s="144">
        <v>44196</v>
      </c>
      <c r="G115" s="159">
        <f t="shared" ref="G115:G116" si="4">IF(AND(E115&lt;&gt;"",F115&lt;&gt;""),((F115-E115)/30),"")</f>
        <v>10.533333333333333</v>
      </c>
      <c r="H115" s="64" t="s">
        <v>2680</v>
      </c>
      <c r="I115" s="63" t="s">
        <v>36</v>
      </c>
      <c r="J115" s="63" t="s">
        <v>56</v>
      </c>
      <c r="K115" s="68">
        <v>1277283515</v>
      </c>
      <c r="L115" s="100">
        <f>+IF(AND(K115&gt;0,O115="Ejecución"),(K115/877802)*Tabla28[[#This Row],[% participación]],IF(AND(K115&gt;0,O115&lt;&gt;"Ejecución"),"-",""))</f>
        <v>1455.0929651561514</v>
      </c>
      <c r="M115" s="65" t="s">
        <v>1148</v>
      </c>
      <c r="N115" s="172">
        <v>1</v>
      </c>
      <c r="O115" s="161" t="s">
        <v>1150</v>
      </c>
      <c r="P115" s="78"/>
    </row>
    <row r="116" spans="1:16" s="6" customFormat="1" ht="24.75" customHeight="1" x14ac:dyDescent="0.25">
      <c r="A116" s="142">
        <v>3</v>
      </c>
      <c r="B116" s="160" t="s">
        <v>2664</v>
      </c>
      <c r="C116" s="162" t="s">
        <v>31</v>
      </c>
      <c r="D116" s="63" t="s">
        <v>2678</v>
      </c>
      <c r="E116" s="144">
        <v>44124</v>
      </c>
      <c r="F116" s="144">
        <v>44196</v>
      </c>
      <c r="G116" s="159">
        <f t="shared" si="4"/>
        <v>2.4</v>
      </c>
      <c r="H116" s="64" t="s">
        <v>2681</v>
      </c>
      <c r="I116" s="63" t="s">
        <v>36</v>
      </c>
      <c r="J116" s="63" t="s">
        <v>82</v>
      </c>
      <c r="K116" s="68">
        <v>1099383348</v>
      </c>
      <c r="L116" s="100">
        <f>+IF(AND(K116&gt;0,O116="Ejecución"),(K116/877802)*Tabla28[[#This Row],[% participación]],IF(AND(K116&gt;0,O116&lt;&gt;"Ejecución"),"-",""))</f>
        <v>1252.4274813682357</v>
      </c>
      <c r="M116" s="65" t="s">
        <v>1148</v>
      </c>
      <c r="N116" s="172">
        <v>1</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2.8000000000000001E-2</v>
      </c>
      <c r="O179" s="8"/>
      <c r="Q179" s="19"/>
      <c r="R179" s="158">
        <f>IF(M179&gt;0,SUM(L179+M179),"")</f>
        <v>2.8000000000000001E-2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41636027.159999996</v>
      </c>
      <c r="F185" s="92"/>
      <c r="G185" s="93"/>
      <c r="H185" s="88"/>
      <c r="I185" s="90" t="s">
        <v>2627</v>
      </c>
      <c r="J185" s="165">
        <f>+SUM(M179:M183)</f>
        <v>2.8000000000000001E-2</v>
      </c>
      <c r="K185" s="201" t="s">
        <v>2628</v>
      </c>
      <c r="L185" s="201"/>
      <c r="M185" s="94">
        <f>+J185*(SUM(K20:K35))</f>
        <v>38860292.016000003</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41970</v>
      </c>
      <c r="D193" s="5"/>
      <c r="E193" s="125">
        <v>5057</v>
      </c>
      <c r="F193" s="5"/>
      <c r="G193" s="5"/>
      <c r="H193" s="146" t="s">
        <v>2682</v>
      </c>
      <c r="J193" s="5"/>
      <c r="K193" s="126">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56</v>
      </c>
      <c r="L211" s="21"/>
      <c r="M211" s="21"/>
      <c r="N211" s="21"/>
      <c r="O211" s="8"/>
    </row>
    <row r="212" spans="1:15" x14ac:dyDescent="0.25">
      <c r="A212" s="9"/>
      <c r="B212" s="27" t="s">
        <v>2619</v>
      </c>
      <c r="C212" s="146" t="s">
        <v>2682</v>
      </c>
      <c r="D212" s="21"/>
      <c r="G212" s="27" t="s">
        <v>2621</v>
      </c>
      <c r="H212" s="147" t="s">
        <v>2684</v>
      </c>
      <c r="J212" s="27" t="s">
        <v>2623</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Didier Andrés Upegui Castañeda</cp:lastModifiedBy>
  <cp:lastPrinted>2020-12-30T04:02:09Z</cp:lastPrinted>
  <dcterms:created xsi:type="dcterms:W3CDTF">2020-10-14T21:57:42Z</dcterms:created>
  <dcterms:modified xsi:type="dcterms:W3CDTF">2020-12-30T04:04:24Z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