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92.168.1.3\AProcesos Buen Comienzo_servcont\Banco de Oferentes 2\Invitacion N°-2021-5-1000000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<sst xmlns="http://schemas.openxmlformats.org/spreadsheetml/2006/main" count="3035" uniqueCount="2687">
  <si>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</si>
  <si>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</si>
  <si>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</si>
  <si>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</si>
  <si>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</si>
  <si>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</si>
  <si>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</si>
  <si>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</si>
  <si>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</si>
  <si>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</si>
  <si>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</si>
  <si>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</si>
  <si>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</si>
  <si>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</si>
  <si>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</si>
  <si>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</si>
  <si>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</si>
  <si>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</si>
  <si>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</si>
  <si>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</si>
  <si>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</si>
  <si>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</si>
  <si>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</si>
  <si>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</si>
  <si>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</si>
  <si>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</si>
  <si>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</si>
  <si>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</si>
  <si>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</si>
  <si>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</si>
  <si>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</si>
  <si>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</si>
  <si>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</si>
  <si>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</si>
  <si>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</si>
  <si>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</si>
  <si>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</si>
  <si>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</si>
  <si>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</si>
  <si>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</si>
  <si>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</si>
  <si>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</si>
  <si>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</si>
  <si>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</si>
  <si>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</si>
  <si>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</si>
  <si>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</si>
  <si>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</si>
  <si>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</si>
  <si>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</si>
  <si>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</si>
  <si>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</si>
  <si>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</si>
  <si>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</si>
  <si>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</si>
  <si>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</si>
  <si>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</si>
  <si>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</si>
  <si>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</si>
  <si>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</si>
  <si>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</si>
  <si>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</si>
  <si>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</si>
  <si>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</si>
  <si>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</si>
  <si>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</si>
  <si>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</si>
  <si>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</si>
  <si>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</si>
  <si>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</si>
  <si>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</si>
  <si>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</si>
  <si>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</si>
  <si>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</si>
  <si>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</si>
  <si>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</si>
  <si>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</si>
  <si>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</si>
  <si>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</si>
  <si>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</si>
  <si>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</si>
  <si>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</si>
  <si>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</si>
  <si>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</si>
  <si>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</si>
  <si>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</si>
  <si>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</si>
  <si>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</si>
  <si>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</si>
  <si>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</si>
  <si>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</si>
  <si>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</si>
  <si>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</si>
  <si>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</si>
  <si>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</si>
  <si>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</si>
  <si>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</si>
  <si>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</si>
  <si>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</si>
  <si>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</si>
  <si>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</si>
  <si>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</si>
  <si>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</si>
  <si>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</si>
  <si>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</si>
  <si>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</si>
  <si>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</si>
  <si>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</si>
  <si>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</si>
  <si>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</si>
  <si>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</si>
  <si>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</si>
  <si>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</si>
  <si>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</si>
  <si>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</si>
  <si>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</si>
  <si>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</si>
  <si>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</si>
  <si>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</si>
  <si>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</si>
  <si>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</si>
  <si>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</si>
  <si>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</si>
  <si>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</si>
  <si>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</si>
  <si>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</si>
  <si>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</si>
  <si>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</si>
  <si>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</si>
  <si>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</si>
  <si>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</si>
  <si>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</si>
  <si>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</si>
  <si>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</si>
  <si>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</si>
  <si>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</si>
  <si>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</si>
  <si>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</si>
  <si>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</si>
  <si>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</si>
  <si>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</si>
  <si>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</si>
  <si>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</si>
  <si>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</si>
  <si>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</si>
  <si>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</si>
  <si>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</si>
  <si>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</si>
  <si>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</si>
  <si>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</si>
  <si>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</si>
  <si>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</si>
  <si>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</si>
  <si>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</si>
  <si>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</si>
  <si>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</si>
  <si>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</si>
  <si>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</si>
  <si>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</si>
  <si>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</si>
  <si>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</si>
  <si>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</si>
  <si>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</si>
  <si>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</si>
  <si>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</si>
  <si>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</si>
  <si>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</si>
  <si>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</si>
  <si>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</si>
  <si>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</si>
  <si>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</si>
  <si>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</si>
  <si>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</si>
  <si>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</si>
  <si>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</si>
  <si>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</si>
  <si>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</si>
  <si>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</si>
  <si>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</si>
  <si>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</si>
  <si>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</si>
  <si>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</si>
  <si>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</si>
  <si>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</si>
  <si>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</si>
  <si>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</si>
  <si>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</si>
  <si>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</si>
  <si>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</si>
  <si>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</si>
  <si>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</si>
  <si>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</si>
  <si>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</si>
  <si>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</si>
  <si>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</si>
  <si>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</si>
  <si>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</si>
  <si>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</si>
  <si>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</si>
  <si>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</si>
  <si>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</si>
  <si>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</si>
  <si>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</si>
  <si>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</si>
  <si>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</si>
  <si>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</si>
  <si>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</si>
  <si>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</si>
  <si>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</si>
  <si>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</si>
  <si>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</si>
  <si>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</si>
  <si>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</si>
  <si>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</si>
  <si>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</si>
  <si>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</si>
  <si>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</si>
  <si>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</si>
  <si>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</si>
  <si>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</si>
  <si>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</si>
  <si>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</si>
  <si>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</si>
  <si>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</si>
  <si>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</si>
  <si>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</si>
  <si>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</si>
  <si>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</si>
  <si>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</si>
  <si>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</si>
  <si>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</si>
  <si>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</si>
  <si>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</si>
  <si>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</si>
  <si>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</si>
  <si>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</si>
  <si>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</si>
  <si>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</si>
  <si>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</si>
  <si>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</si>
  <si>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</si>
  <si>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</si>
  <si>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</si>
  <si>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</si>
  <si>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</si>
  <si>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</si>
  <si>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</si>
  <si>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</si>
  <si>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</si>
  <si>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</si>
  <si>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</si>
  <si>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</si>
  <si>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</si>
  <si>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</si>
  <si>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</si>
  <si>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</si>
  <si>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</si>
  <si>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</si>
  <si>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</si>
  <si>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</si>
  <si>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</si>
  <si>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</si>
  <si>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</si>
  <si>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</si>
  <si>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</si>
  <si>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</si>
  <si>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</si>
  <si>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</si>
  <si>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</si>
  <si>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</si>
  <si>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</si>
  <si>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</si>
  <si>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</si>
  <si>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</si>
  <si>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</si>
  <si>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</si>
  <si>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</si>
  <si>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</si>
  <si>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</si>
  <si>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</si>
  <si>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</si>
  <si>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</si>
  <si>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</si>
  <si>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</si>
  <si>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</si>
  <si>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</si>
  <si>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</si>
  <si>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</si>
  <si>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</si>
  <si>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</si>
  <si>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</si>
  <si>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</si>
  <si>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</si>
  <si>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</si>
  <si>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</si>
  <si>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</si>
  <si>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</si>
  <si>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</si>
  <si>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</si>
  <si>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</si>
  <si>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</si>
  <si>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</si>
  <si>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</si>
  <si>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</si>
  <si>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</si>
  <si>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</si>
  <si>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</si>
  <si>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</si>
  <si>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</si>
  <si>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</si>
  <si>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</si>
  <si>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</si>
  <si>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</si>
  <si>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</si>
  <si>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</si>
  <si>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</si>
  <si>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</si>
  <si>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</si>
  <si>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</si>
  <si>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</si>
  <si>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</si>
  <si>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</si>
  <si>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</si>
  <si>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</si>
  <si>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</si>
  <si>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</si>
  <si>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</si>
  <si>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</si>
  <si>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</si>
  <si>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</si>
  <si>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</si>
  <si>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</si>
  <si>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</si>
  <si>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</si>
  <si>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</si>
  <si>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</si>
  <si>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</si>
  <si>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</si>
  <si>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</si>
  <si>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</si>
  <si>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</si>
  <si>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</si>
  <si>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</si>
  <si>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</si>
  <si>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</si>
  <si>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</si>
  <si>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</si>
  <si>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</si>
  <si>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</si>
  <si>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</si>
  <si>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</si>
  <si>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</si>
  <si>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</si>
  <si>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</si>
  <si>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</si>
  <si>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</si>
  <si>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</si>
  <si>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</si>
  <si>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</si>
  <si>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</si>
  <si>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</si>
  <si>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</si>
  <si>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</si>
  <si>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</si>
  <si>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</si>
  <si>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</si>
  <si>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</si>
  <si>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</si>
  <si>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</si>
  <si>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</si>
  <si>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</si>
  <si>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</si>
  <si>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</si>
  <si>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</si>
  <si>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</si>
  <si>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</si>
  <si>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</si>
  <si>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</si>
  <si>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</si>
  <si>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</si>
  <si>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</si>
  <si>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</si>
  <si>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</si>
  <si>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</si>
  <si>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</si>
  <si>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</si>
  <si>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</si>
  <si>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</si>
  <si>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</si>
  <si>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</si>
  <si>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</si>
  <si>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</si>
  <si>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</si>
  <si>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</si>
  <si>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</si>
  <si>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</si>
  <si>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</si>
  <si>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</si>
  <si>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</si>
  <si>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</si>
  <si>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</si>
  <si>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</si>
  <si>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</si>
  <si>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</si>
  <si>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</si>
  <si>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</si>
  <si>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</si>
  <si>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</si>
  <si>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</si>
  <si>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</si>
  <si>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</si>
  <si>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</si>
  <si>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</si>
  <si>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</si>
  <si>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</si>
  <si>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</si>
  <si>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</si>
  <si>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</si>
  <si>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</si>
  <si>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</si>
  <si>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</si>
  <si>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</si>
  <si>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</si>
  <si>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</si>
  <si>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</si>
  <si>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</si>
  <si>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</si>
  <si>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</si>
  <si>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</si>
  <si>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</si>
  <si>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</si>
  <si>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</si>
  <si>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</si>
  <si>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</si>
  <si>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</si>
  <si>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</si>
  <si>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</si>
  <si>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</si>
  <si>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</si>
  <si>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</si>
  <si>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</si>
  <si>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</si>
  <si>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</si>
  <si>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</si>
  <si>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</si>
  <si>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</si>
  <si>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</si>
  <si>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</si>
  <si>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</si>
  <si>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</si>
  <si>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</si>
  <si>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</si>
  <si>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</si>
  <si>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</si>
  <si>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</si>
  <si>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</si>
  <si>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</si>
  <si>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</si>
  <si>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</si>
  <si>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</si>
  <si>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</si>
  <si>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</si>
  <si>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</si>
  <si>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</si>
  <si>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</si>
  <si>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</si>
  <si>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</si>
  <si>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</si>
  <si>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</si>
  <si>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</si>
  <si>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</si>
  <si>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</si>
  <si>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</si>
  <si>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</si>
  <si>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</si>
  <si>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</si>
  <si>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</si>
  <si>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</si>
  <si>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</si>
  <si>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</si>
  <si>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</si>
  <si>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</si>
  <si>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</si>
  <si>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</si>
  <si>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</si>
  <si>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</si>
  <si>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</si>
  <si>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</si>
  <si>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</si>
  <si>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</si>
  <si>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</si>
  <si>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</si>
  <si>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</si>
  <si>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</si>
  <si>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</si>
  <si>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</si>
  <si>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</si>
  <si>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</si>
  <si>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</si>
  <si>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</si>
  <si>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</si>
  <si>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</si>
  <si>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</si>
  <si>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</si>
  <si>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</si>
  <si>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</si>
  <si>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</si>
  <si>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</si>
  <si>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</si>
  <si>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</si>
  <si>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</si>
  <si>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</si>
  <si>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</si>
  <si>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</si>
  <si>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</si>
  <si>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</si>
  <si>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</si>
  <si>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</si>
  <si>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</si>
  <si>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</si>
  <si>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</si>
  <si>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</si>
  <si>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</si>
  <si>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</si>
  <si>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</si>
  <si>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</si>
  <si>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</si>
  <si>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</si>
  <si>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</si>
  <si>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</si>
  <si>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</si>
  <si>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</si>
  <si>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</si>
  <si>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</si>
  <si>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</si>
  <si>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</si>
  <si>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</si>
  <si>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</si>
  <si>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</si>
  <si>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</si>
  <si>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</si>
  <si>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</si>
  <si>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</si>
  <si>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</si>
  <si>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</si>
  <si>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</si>
  <si>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</si>
  <si>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</si>
  <si>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</si>
  <si>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</si>
  <si>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</si>
  <si>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</si>
  <si>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</si>
  <si>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</si>
  <si>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</si>
  <si>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</si>
  <si>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</si>
  <si>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</si>
  <si>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</si>
  <si>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</si>
  <si>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</si>
  <si>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</si>
  <si>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</si>
  <si>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</si>
  <si>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</si>
  <si>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</si>
  <si>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</si>
  <si>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</si>
  <si>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</si>
  <si>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</si>
  <si>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</si>
  <si>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</si>
  <si>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</si>
  <si>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</si>
  <si>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</si>
  <si>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</si>
  <si>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</si>
  <si>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</si>
  <si>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</si>
  <si>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</si>
  <si>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</si>
  <si>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</si>
  <si>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</si>
  <si>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</si>
  <si>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</si>
  <si>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</si>
  <si>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</si>
  <si>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</si>
  <si>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</si>
  <si>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</si>
  <si>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</si>
  <si>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</si>
  <si>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</si>
  <si>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</si>
  <si>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</si>
  <si>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</si>
  <si>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</si>
  <si>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</si>
  <si>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</si>
  <si>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</si>
  <si>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</si>
  <si>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</si>
  <si>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</si>
  <si>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</si>
  <si>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</si>
  <si>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</si>
  <si>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</si>
  <si>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</si>
  <si>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</si>
  <si>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</si>
  <si>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</si>
  <si>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</si>
  <si>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</si>
  <si>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</si>
  <si>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</si>
  <si>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</si>
  <si>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</si>
  <si>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</si>
  <si>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</si>
  <si>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</si>
  <si>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</si>
  <si>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</si>
  <si>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</si>
  <si>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</si>
  <si>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</si>
  <si>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</si>
  <si>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</si>
  <si>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</si>
  <si>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</si>
  <si>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</si>
  <si>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</si>
  <si>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</si>
  <si>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</si>
  <si>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</si>
  <si>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</si>
  <si>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</si>
  <si>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</si>
  <si>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</si>
  <si>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</si>
  <si>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</si>
  <si>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</si>
  <si>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</si>
  <si>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</si>
  <si>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</si>
  <si>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</si>
  <si>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</si>
  <si>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</si>
  <si>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</si>
  <si>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</si>
  <si>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</si>
  <si>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</si>
  <si>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</si>
  <si>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</si>
  <si>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</si>
  <si>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</si>
  <si>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</si>
  <si>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</si>
  <si>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</si>
  <si>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</si>
  <si>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</si>
  <si>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</si>
  <si>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</si>
  <si>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</si>
  <si>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</si>
  <si>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</si>
  <si>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</si>
  <si>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</si>
  <si>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</si>
  <si>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</si>
  <si>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</si>
  <si>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</si>
  <si>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</si>
  <si>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</si>
  <si>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</si>
  <si>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</si>
  <si>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</si>
  <si>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</si>
  <si>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</si>
  <si>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</si>
  <si>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</si>
  <si>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</si>
  <si>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</si>
  <si>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</si>
  <si>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</si>
  <si>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</si>
  <si>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</si>
  <si>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</si>
  <si>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</si>
  <si>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</si>
  <si>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</si>
  <si>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</si>
  <si>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</si>
  <si>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</si>
  <si>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</si>
  <si>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</si>
  <si>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</si>
  <si>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</si>
  <si>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</si>
  <si>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</si>
  <si>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</si>
  <si>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</si>
  <si>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</si>
  <si>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</si>
  <si>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</si>
  <si>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</si>
  <si>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</si>
  <si>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</si>
  <si>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</si>
  <si>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</si>
  <si>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</si>
  <si>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</si>
  <si>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</si>
  <si>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</si>
  <si>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</si>
  <si>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</si>
  <si>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</si>
  <si>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</si>
  <si>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</si>
  <si>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</si>
  <si>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</si>
  <si>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</si>
  <si>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</si>
  <si>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</si>
  <si>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</si>
  <si>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</si>
  <si>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</si>
  <si>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</si>
  <si>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</si>
  <si>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</si>
  <si>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</si>
  <si>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</si>
  <si>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</si>
  <si>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</si>
  <si>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</si>
  <si>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</si>
  <si>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</si>
  <si>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</si>
  <si>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</si>
  <si>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</si>
  <si>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</si>
  <si>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</si>
  <si>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</si>
  <si>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</si>
  <si>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</si>
  <si>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</si>
  <si>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</si>
  <si>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</si>
  <si>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</si>
  <si>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</si>
  <si>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</si>
  <si>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</si>
  <si>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</si>
  <si>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</si>
  <si>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</si>
  <si>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</si>
  <si>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</si>
  <si>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</si>
  <si>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</si>
  <si>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</si>
  <si>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</si>
  <si>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</si>
  <si>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</si>
  <si>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</si>
  <si>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</si>
  <si>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</si>
  <si>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</si>
  <si>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</si>
  <si>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</si>
  <si>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</si>
  <si>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</si>
  <si>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</si>
  <si>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</si>
  <si>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</si>
  <si>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</si>
  <si>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</si>
  <si>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</si>
  <si>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</si>
  <si>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</si>
  <si>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</si>
  <si>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</si>
  <si>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</si>
  <si>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</si>
  <si>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</si>
  <si>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</si>
  <si>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</si>
  <si>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</si>
  <si>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</si>
  <si>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</si>
  <si>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</si>
  <si>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</si>
  <si>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</si>
  <si>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</si>
  <si>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</si>
  <si>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</si>
  <si>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</si>
  <si>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</si>
  <si>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</si>
  <si>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</si>
  <si>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</si>
  <si>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</si>
  <si>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</si>
  <si>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</si>
  <si>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</si>
  <si>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</si>
  <si>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</si>
  <si>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</si>
  <si>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</si>
  <si>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</si>
  <si>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</si>
  <si>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</si>
  <si>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</si>
  <si>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</si>
  <si>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</si>
  <si>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</si>
  <si>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</si>
  <si>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</si>
  <si>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</si>
  <si>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</si>
  <si>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</si>
  <si>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</si>
  <si>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</si>
  <si>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</si>
  <si>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</si>
  <si>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</si>
  <si>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</si>
  <si>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</si>
  <si>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</si>
  <si>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</si>
  <si>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</si>
  <si>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</si>
  <si>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</si>
  <si>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</si>
  <si>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</si>
  <si>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</si>
  <si>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</si>
  <si>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</si>
  <si>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</si>
  <si>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</si>
  <si>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</si>
  <si>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</si>
  <si>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</si>
  <si>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</si>
  <si>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</si>
  <si>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</si>
  <si>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</si>
  <si>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</si>
  <si>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</si>
  <si>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</si>
  <si>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</si>
  <si>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</si>
  <si>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</si>
  <si>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</si>
  <si>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</si>
  <si>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</si>
  <si>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</si>
  <si>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</si>
  <si>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</si>
  <si>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</si>
  <si>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</si>
  <si>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</si>
  <si>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</si>
  <si>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</si>
  <si>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</si>
  <si>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</si>
  <si>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</si>
  <si>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</si>
  <si>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</si>
  <si>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</si>
  <si>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</si>
  <si>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</si>
  <si>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</si>
  <si>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</si>
  <si>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</si>
  <si>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</si>
  <si>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</si>
  <si>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</si>
  <si>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</si>
  <si>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</si>
  <si>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</si>
  <si>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</si>
  <si>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</si>
  <si>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</si>
  <si>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</si>
  <si>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</si>
  <si>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</si>
  <si>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</si>
  <si>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</si>
  <si>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</si>
  <si>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</si>
  <si>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</si>
  <si>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</si>
  <si>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</si>
  <si>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</si>
  <si>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</si>
  <si>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</si>
  <si>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</si>
  <si>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</si>
  <si>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</si>
  <si>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</si>
  <si>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</si>
  <si>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</si>
  <si>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</si>
  <si>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</si>
  <si>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</si>
  <si>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</si>
  <si>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</si>
  <si>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</si>
  <si>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</si>
  <si>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</si>
  <si>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</si>
  <si>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</si>
  <si>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</si>
  <si>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</si>
  <si>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</si>
  <si>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</si>
  <si>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</si>
  <si>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</si>
  <si>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</si>
  <si>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</si>
  <si>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</si>
  <si>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</si>
  <si>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</si>
  <si>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</si>
  <si>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</si>
  <si>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</si>
  <si>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</si>
  <si>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</si>
  <si>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</si>
  <si>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</si>
  <si>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</si>
  <si>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</si>
  <si>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</si>
  <si>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</si>
  <si>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</si>
  <si>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</si>
  <si>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</si>
  <si>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</si>
  <si>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</si>
  <si>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</si>
  <si>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</si>
  <si>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</si>
  <si>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</si>
  <si>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</si>
  <si>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</si>
  <si>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</si>
  <si>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</si>
  <si>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</si>
  <si>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</si>
  <si>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</si>
  <si>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</si>
  <si>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</si>
  <si>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</si>
  <si>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</si>
  <si>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</si>
  <si>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</si>
  <si>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</si>
  <si>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</si>
  <si>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</si>
  <si>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</si>
  <si>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</si>
  <si>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</si>
  <si>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</si>
  <si>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</si>
  <si>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</si>
  <si>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</si>
  <si>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</si>
  <si>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</si>
  <si>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</si>
  <si>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</si>
  <si>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</si>
  <si>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</si>
  <si>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</si>
  <si>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</si>
  <si>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</si>
  <si>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</si>
  <si>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</si>
  <si>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</si>
  <si>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</si>
  <si>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</si>
  <si>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</si>
  <si>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</si>
  <si>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</si>
  <si>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</si>
  <si>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</si>
  <si>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</si>
  <si>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</si>
  <si>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</si>
  <si>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</si>
  <si>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</si>
  <si>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</si>
  <si>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</si>
  <si>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</si>
  <si>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</si>
  <si>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</si>
  <si>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</si>
  <si>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</si>
  <si>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</si>
  <si>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</si>
  <si>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</si>
  <si>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</si>
  <si>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</si>
  <si>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</si>
  <si>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</si>
  <si>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</si>
  <si>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</si>
  <si>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</si>
  <si>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</si>
  <si>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</si>
  <si>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</si>
  <si>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</si>
  <si>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</si>
  <si>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</si>
  <si>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</si>
  <si>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</si>
  <si>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</si>
  <si>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</si>
  <si>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</si>
  <si>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</si>
  <si>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</si>
  <si>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</si>
  <si>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</si>
  <si>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</si>
  <si>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</si>
  <si>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</si>
  <si>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</si>
  <si>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</si>
  <si>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</si>
  <si>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</si>
  <si>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</si>
  <si>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</si>
  <si>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</si>
  <si>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</si>
  <si>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</si>
  <si>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</si>
  <si>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</si>
  <si>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</si>
  <si>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</si>
  <si>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</si>
  <si>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</si>
  <si>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</si>
  <si>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</si>
  <si>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</si>
  <si>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</si>
  <si>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</si>
  <si>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</si>
  <si>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</si>
  <si>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</si>
  <si>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</si>
  <si>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</si>
  <si>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</si>
  <si>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</si>
  <si>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</si>
  <si>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</si>
  <si>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</si>
  <si>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</si>
  <si>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</si>
  <si>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</si>
  <si>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</si>
  <si>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</si>
  <si>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</si>
  <si>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</si>
  <si>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</si>
  <si>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</si>
  <si>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</si>
  <si>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</si>
  <si>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</si>
  <si>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</si>
  <si>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</si>
  <si>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</si>
  <si>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</si>
  <si>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</si>
  <si>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</si>
  <si>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</si>
  <si>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</si>
  <si>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</si>
  <si>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</si>
  <si>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</si>
  <si>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</si>
  <si>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</si>
  <si>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</si>
  <si>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</si>
  <si>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</si>
  <si>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</si>
  <si>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</si>
  <si>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</si>
  <si>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</si>
  <si>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</si>
  <si>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</si>
  <si>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</si>
  <si>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</si>
  <si>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</si>
  <si>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</si>
  <si>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</si>
  <si>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</si>
  <si>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</si>
  <si>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</si>
  <si>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</si>
  <si>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</si>
  <si>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</si>
  <si>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</si>
  <si>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</si>
  <si>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</si>
  <si>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</si>
  <si>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</si>
  <si>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</si>
  <si>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</si>
  <si>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</si>
  <si>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</si>
  <si>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</si>
  <si>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</si>
  <si>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</si>
  <si>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</si>
  <si>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</si>
  <si>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</si>
  <si>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</si>
  <si>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</si>
  <si>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</si>
  <si>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</si>
  <si>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</si>
  <si>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</si>
  <si>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</si>
  <si>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</si>
  <si>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</si>
  <si>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</si>
  <si>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</si>
  <si>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</si>
  <si>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</si>
  <si>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</si>
  <si>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</si>
  <si>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</si>
  <si>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</si>
  <si>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</si>
  <si>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</si>
  <si>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</si>
  <si>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</si>
  <si>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</si>
  <si>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</si>
  <si>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</si>
  <si>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</si>
  <si>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</si>
  <si>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</si>
  <si>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</si>
  <si>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</si>
  <si>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</si>
  <si>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</si>
  <si>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</si>
  <si>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</si>
  <si>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</si>
  <si>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</si>
  <si>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</si>
  <si>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</si>
  <si>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</si>
  <si>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</si>
  <si>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</si>
  <si>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</si>
  <si>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</si>
  <si>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</si>
  <si>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</si>
  <si>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</si>
  <si>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</si>
  <si>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</si>
  <si>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</si>
  <si>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</si>
  <si>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</si>
  <si>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</si>
  <si>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</si>
  <si>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</si>
  <si>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</si>
  <si>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</si>
  <si>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</si>
  <si>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</si>
  <si>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</si>
  <si>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</si>
  <si>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</si>
  <si>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</si>
  <si>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</si>
  <si>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</si>
  <si>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</si>
  <si>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</si>
  <si>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</si>
  <si>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</si>
  <si>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</si>
  <si>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</si>
  <si>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</si>
  <si>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</si>
  <si>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</si>
  <si>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</si>
  <si>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</si>
  <si>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</si>
  <si>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</si>
  <si>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</si>
  <si>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</si>
  <si>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</si>
  <si>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</si>
  <si>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</si>
  <si>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</si>
  <si>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</si>
  <si>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</si>
  <si>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</si>
  <si>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</si>
  <si>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</si>
  <si>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</si>
  <si>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</si>
  <si>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</si>
  <si>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</si>
  <si>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</si>
  <si>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</si>
  <si>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</si>
  <si>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</si>
  <si>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</si>
  <si>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</si>
  <si>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</si>
  <si>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</si>
  <si>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</si>
  <si>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</si>
  <si>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</si>
  <si>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</si>
  <si>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</si>
  <si>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</si>
  <si>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</si>
  <si>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</si>
  <si>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</si>
  <si>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</si>
  <si>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</si>
  <si>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</si>
  <si>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</si>
  <si>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</si>
  <si>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</si>
  <si>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</si>
  <si>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</si>
  <si>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</si>
  <si>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</si>
  <si>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</si>
  <si>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</si>
  <si>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</si>
  <si>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</si>
  <si>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</si>
  <si>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</si>
  <si>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</si>
  <si>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</si>
  <si>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</si>
  <si>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</si>
  <si>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</si>
  <si>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</si>
  <si>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</si>
  <si>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</si>
  <si>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</si>
  <si>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</si>
  <si>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</si>
  <si>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</si>
  <si>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</si>
  <si>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</si>
  <si>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</si>
  <si>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</si>
  <si>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</si>
  <si>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</si>
  <si>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</si>
  <si>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</si>
  <si>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</si>
  <si>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</si>
  <si>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</si>
  <si>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</si>
  <si>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</si>
  <si>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</si>
  <si>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</si>
  <si>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</si>
  <si>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</si>
  <si>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</si>
  <si>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</si>
  <si>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</si>
  <si>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</si>
  <si>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</si>
  <si>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</si>
  <si>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</si>
  <si>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</si>
  <si>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</si>
  <si>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</si>
  <si>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</si>
  <si>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</si>
  <si>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</si>
  <si>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</si>
  <si>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</si>
  <si>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</si>
  <si>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</si>
  <si>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</si>
  <si>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</si>
  <si>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</si>
  <si>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</si>
  <si>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</si>
  <si>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</si>
  <si>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</si>
  <si>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</si>
  <si>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</si>
  <si>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</si>
  <si>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</si>
  <si>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</si>
  <si>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</si>
  <si>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</si>
  <si>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</si>
  <si>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</si>
  <si>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</si>
  <si>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</si>
  <si>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</si>
  <si>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</si>
  <si>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</si>
  <si>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</si>
  <si>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</si>
  <si>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</si>
  <si>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</si>
  <si>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</si>
  <si>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</si>
  <si>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</si>
  <si>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</si>
  <si>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</si>
  <si>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</si>
  <si>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</si>
  <si>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</si>
  <si>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</si>
  <si>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</si>
  <si>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</si>
  <si>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</si>
  <si>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</si>
  <si>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</si>
  <si>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</si>
  <si>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</si>
  <si>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</si>
  <si>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</si>
  <si>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</si>
  <si>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</si>
  <si>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</si>
  <si>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</si>
  <si>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</si>
  <si>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</si>
  <si>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</si>
  <si>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</si>
  <si>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</si>
  <si>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</si>
  <si>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</si>
  <si>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</si>
  <si>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</si>
  <si>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</si>
  <si>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</si>
  <si>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</si>
  <si>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</si>
  <si>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</si>
  <si>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</si>
  <si>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</si>
  <si>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</si>
  <si>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</si>
  <si>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</si>
  <si>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</si>
  <si>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</si>
  <si>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</si>
  <si>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</si>
  <si>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</si>
  <si>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</si>
  <si>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</si>
  <si>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</si>
  <si>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</si>
  <si>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</si>
  <si>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</si>
  <si>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</si>
  <si>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</si>
  <si>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</si>
  <si>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</si>
  <si>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</si>
  <si>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</si>
  <si>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</si>
  <si>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</si>
  <si>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</si>
  <si>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</si>
  <si>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</si>
  <si>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</si>
  <si>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</si>
  <si>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</si>
  <si>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</si>
  <si>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</si>
  <si>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</si>
  <si>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</si>
  <si>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</si>
  <si>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</si>
  <si>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</si>
  <si>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</si>
  <si>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</si>
  <si>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</si>
  <si>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</si>
  <si>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</si>
  <si>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</si>
  <si>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</si>
  <si>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</si>
  <si>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</si>
  <si>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</si>
  <si>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</si>
  <si>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</si>
  <si>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</si>
  <si>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</si>
  <si>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</si>
  <si>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</si>
  <si>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</si>
  <si>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</si>
  <si>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</si>
  <si>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</si>
  <si>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</si>
  <si>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</si>
  <si>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</si>
  <si>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</si>
  <si>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</si>
  <si>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</si>
  <si>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</si>
  <si>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</si>
  <si>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</si>
  <si>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</si>
  <si>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</si>
  <si>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</si>
  <si>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</si>
  <si>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</si>
  <si>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</si>
  <si>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</si>
  <si>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</si>
  <si>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</si>
  <si>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</si>
  <si>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</si>
  <si>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</si>
  <si>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</si>
  <si>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</si>
  <si>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</si>
  <si>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</si>
  <si>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</si>
  <si>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</si>
  <si>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</si>
  <si>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</si>
  <si>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</si>
  <si>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</si>
  <si>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</si>
  <si>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</si>
  <si>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</si>
  <si>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</si>
  <si>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</si>
  <si>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</si>
  <si>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</si>
  <si>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</si>
  <si>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</si>
  <si>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</si>
  <si>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</si>
  <si>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</si>
  <si>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</si>
  <si>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</si>
  <si>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</si>
  <si>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</si>
  <si>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</si>
  <si>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</si>
  <si>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</si>
  <si>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</si>
  <si>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</si>
  <si>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</si>
  <si>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</si>
  <si>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</si>
  <si>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</si>
  <si>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</si>
  <si>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</si>
  <si>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</si>
  <si>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</si>
  <si>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</si>
  <si>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</si>
  <si>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</si>
  <si>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</si>
  <si>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</si>
  <si>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</si>
  <si>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</si>
  <si>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</si>
  <si>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</si>
  <si>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</si>
  <si>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</si>
  <si>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</si>
  <si>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</si>
  <si>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</si>
  <si>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</si>
  <si>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</si>
  <si>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</si>
  <si>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</si>
  <si>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</si>
  <si>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</si>
  <si>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</si>
  <si>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</si>
  <si>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</si>
  <si>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</si>
  <si>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</si>
  <si>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</si>
  <si>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</si>
  <si>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</si>
  <si>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</si>
  <si>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</si>
  <si>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</si>
  <si>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</si>
  <si>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</si>
  <si>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</si>
  <si>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</si>
  <si>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</si>
  <si>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</si>
  <si>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</si>
  <si>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</si>
  <si>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</si>
  <si>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</si>
  <si>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</si>
  <si>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</si>
  <si>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</si>
  <si>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</si>
  <si>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</si>
  <si>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</si>
  <si>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</si>
  <si>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</si>
  <si>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</si>
  <si>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</si>
  <si>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</si>
  <si>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</si>
  <si>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</si>
  <si>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</si>
  <si>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</si>
  <si>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</si>
  <si>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</si>
  <si>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</si>
  <si>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</si>
  <si>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</si>
  <si>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</si>
  <si>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</si>
  <si>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</si>
  <si>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</si>
  <si>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</si>
  <si>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</si>
  <si>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</si>
  <si>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</si>
  <si>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</si>
  <si>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</si>
  <si>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</si>
  <si>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</si>
  <si>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</si>
  <si>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</si>
  <si>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</si>
  <si>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</si>
  <si>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</si>
  <si>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</si>
  <si>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</si>
  <si>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</si>
  <si>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</si>
  <si>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</si>
  <si>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</si>
  <si>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</si>
  <si>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</si>
  <si>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</si>
  <si>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</si>
  <si>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</si>
  <si>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</si>
  <si>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</si>
  <si>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</si>
  <si>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</si>
  <si>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</si>
  <si>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</si>
  <si>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</si>
  <si>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</si>
  <si>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</si>
  <si>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</si>
  <si>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</si>
  <si>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</si>
  <si>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</si>
  <si>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</si>
  <si>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</si>
  <si>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</si>
  <si>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</si>
  <si>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</si>
  <si>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</si>
  <si>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</si>
  <si>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</si>
  <si>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</si>
  <si>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</si>
  <si>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</si>
  <si>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</si>
  <si>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</si>
  <si>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</si>
  <si>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</si>
  <si>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</si>
  <si>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</si>
  <si>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</si>
  <si>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</si>
  <si>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</si>
  <si>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</si>
  <si>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</si>
  <si>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</si>
  <si>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</si>
  <si>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</si>
  <si>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</si>
  <si>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</si>
  <si>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</si>
  <si>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</si>
  <si>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</si>
  <si>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</si>
  <si>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</si>
  <si>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</si>
  <si>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</si>
  <si>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</si>
  <si>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</si>
  <si>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</si>
  <si>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</si>
  <si>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</si>
  <si>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</si>
  <si>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</si>
  <si>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</si>
  <si>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</si>
  <si>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</si>
  <si>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</si>
  <si>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</si>
  <si>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</si>
  <si>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</si>
  <si>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</si>
  <si>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</si>
  <si>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</si>
  <si>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</si>
  <si>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</si>
  <si>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</si>
  <si>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</si>
  <si>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</si>
  <si>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</si>
  <si>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</si>
  <si>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</si>
  <si>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</si>
  <si>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</si>
  <si>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</si>
  <si>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</si>
  <si>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</si>
  <si>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</si>
  <si>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</si>
  <si>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</si>
  <si>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</si>
  <si>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</si>
  <si>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</si>
  <si>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</si>
  <si>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</si>
  <si>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</si>
  <si>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</si>
  <si>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</si>
  <si>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</si>
  <si>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</si>
  <si>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</si>
  <si>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</si>
  <si>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</si>
  <si>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</si>
  <si>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</si>
  <si>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</si>
  <si>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</si>
  <si>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</si>
  <si>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</si>
  <si>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</si>
  <si>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</si>
  <si>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</si>
  <si>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</si>
  <si>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</si>
  <si>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</si>
  <si>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</si>
  <si>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</si>
  <si>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</si>
  <si>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</si>
  <si>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</si>
  <si>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</si>
  <si>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</si>
  <si>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</si>
  <si>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</si>
  <si>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</si>
  <si>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</si>
  <si>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</si>
  <si>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</si>
  <si>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</si>
  <si>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</si>
  <si>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</si>
  <si>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</si>
  <si>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</si>
  <si>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</si>
  <si>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</si>
  <si>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</si>
  <si>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</si>
  <si>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</si>
  <si>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</si>
  <si>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</si>
  <si>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</si>
  <si>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</si>
  <si>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</si>
  <si>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</si>
  <si>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</si>
  <si>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</si>
  <si>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</si>
  <si>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</si>
  <si>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</si>
  <si>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</si>
  <si>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</si>
  <si>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</si>
  <si>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</si>
  <si>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</si>
  <si>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</si>
  <si>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</si>
  <si>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</si>
  <si>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</si>
  <si>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</si>
  <si>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</si>
  <si>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</si>
  <si>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</si>
  <si>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</si>
  <si>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</si>
  <si>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</si>
  <si>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</si>
  <si>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</si>
  <si>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</si>
  <si>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</si>
  <si>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</si>
  <si>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</si>
  <si>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</si>
  <si>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</si>
  <si>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</si>
  <si>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</si>
  <si>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</si>
  <si>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</si>
  <si>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</si>
  <si>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</si>
  <si>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</si>
  <si>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</si>
  <si>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</si>
  <si>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</si>
  <si>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</si>
  <si>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</si>
  <si>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</si>
  <si>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</si>
  <si>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</si>
  <si>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</si>
  <si>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</si>
  <si>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</si>
  <si>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</si>
  <si>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</si>
  <si>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</si>
  <si>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</si>
  <si>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</si>
  <si>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</si>
  <si>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</si>
  <si>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</si>
  <si>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</si>
  <si>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</si>
  <si>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</si>
  <si>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</si>
  <si>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</si>
  <si>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</si>
  <si>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</si>
  <si>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</si>
  <si>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</si>
  <si>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</si>
  <si>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</si>
  <si>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</si>
  <si>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</si>
  <si>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</si>
  <si>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</si>
  <si>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</si>
  <si>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</si>
  <si>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</si>
  <si>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</si>
  <si>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</si>
  <si>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</si>
  <si>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</si>
  <si>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</si>
  <si>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</si>
  <si>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</si>
  <si>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</si>
  <si>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</si>
  <si>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</si>
  <si>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</si>
  <si>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</si>
  <si>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</si>
  <si>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</si>
  <si>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</si>
  <si>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</si>
  <si>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</si>
  <si>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</si>
  <si>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</si>
  <si>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</si>
  <si>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</si>
  <si>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</si>
  <si>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</si>
  <si>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</si>
  <si>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</si>
  <si>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</si>
  <si>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</si>
  <si>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</si>
  <si>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</si>
  <si>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</si>
  <si>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</si>
  <si>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</si>
  <si>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</si>
  <si>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</si>
  <si>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</si>
  <si>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</si>
  <si>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</si>
  <si>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</si>
  <si>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</si>
  <si>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</si>
  <si>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</si>
  <si>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</si>
  <si>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</si>
  <si>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</si>
  <si>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</si>
  <si>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</si>
  <si>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</si>
  <si>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</si>
  <si>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</si>
  <si>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</si>
  <si>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</si>
  <si>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</si>
  <si>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</si>
  <si>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</si>
  <si>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</si>
  <si>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</si>
  <si>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</si>
  <si>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</si>
  <si>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</si>
  <si>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</si>
  <si>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</si>
  <si>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</si>
  <si>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</si>
  <si>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</si>
  <si>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</si>
  <si>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</si>
  <si>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</si>
  <si>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</si>
  <si>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</si>
  <si>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</si>
  <si>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</si>
  <si>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</si>
  <si>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</si>
  <si>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</si>
  <si>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</si>
  <si>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</si>
  <si>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</si>
  <si>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</si>
  <si>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</si>
  <si>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</si>
  <si>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</si>
  <si>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</si>
  <si>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</si>
  <si>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</si>
  <si>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</si>
  <si>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</si>
  <si>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</si>
  <si>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</si>
  <si>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</si>
  <si>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</si>
  <si>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</si>
  <si>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</si>
  <si>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</si>
  <si>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</si>
  <si>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</si>
  <si>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</si>
  <si>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</si>
  <si>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</si>
  <si>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</si>
  <si>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</si>
  <si>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</si>
  <si>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</si>
  <si>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</si>
  <si>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</si>
  <si>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</si>
  <si>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</si>
  <si>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</si>
  <si>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</si>
  <si>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</si>
  <si>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</si>
  <si>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</si>
  <si>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</si>
  <si>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</si>
  <si>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</si>
  <si>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</si>
  <si>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</si>
  <si>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</si>
  <si>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</si>
  <si>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</si>
  <si>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</si>
  <si>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</si>
  <si>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</si>
  <si>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</si>
  <si>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</si>
  <si>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</si>
  <si>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</si>
  <si>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</si>
  <si>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</si>
  <si>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</si>
  <si>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</si>
  <si>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</si>
  <si>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</si>
  <si>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</si>
  <si>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</si>
  <si>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</si>
  <si>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</si>
  <si>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</si>
  <si>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</si>
  <si>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</si>
  <si>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</si>
  <si>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</si>
  <si>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</si>
  <si>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</si>
  <si>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</si>
  <si>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</si>
  <si>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</si>
  <si>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</si>
  <si>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</si>
  <si>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</si>
  <si>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</si>
  <si>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</si>
  <si>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</si>
  <si>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</si>
  <si>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</si>
  <si>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</si>
  <si>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</si>
  <si>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</si>
  <si>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</si>
  <si>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</si>
  <si>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</si>
  <si>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</si>
  <si>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</si>
  <si>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</si>
  <si>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</si>
  <si>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</si>
  <si>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</si>
  <si>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</si>
  <si>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</si>
  <si>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</si>
  <si>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</si>
  <si>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</si>
  <si>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</si>
  <si>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</si>
  <si>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</si>
  <si>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</si>
  <si>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</si>
  <si>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</si>
  <si>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</si>
  <si>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</si>
  <si>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</si>
  <si>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</si>
  <si>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</si>
  <si>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</si>
  <si>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</si>
  <si>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</si>
  <si>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</si>
  <si>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</si>
  <si>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</si>
  <si>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</si>
  <si>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</si>
  <si>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</si>
  <si>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</si>
  <si>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</si>
  <si>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</si>
  <si>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</si>
  <si>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</si>
  <si>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</si>
  <si>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</si>
  <si>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</si>
  <si>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</si>
  <si>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</si>
  <si>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</si>
  <si>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</si>
  <si>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</si>
  <si>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</si>
  <si>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</si>
  <si>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</si>
  <si>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</si>
  <si>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</si>
  <si>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</si>
  <si>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</si>
  <si>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</si>
  <si>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</si>
  <si>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</si>
  <si>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</si>
  <si>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</si>
  <si>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</si>
  <si>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</si>
  <si>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</si>
  <si>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</si>
  <si>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</si>
  <si>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</si>
  <si>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</si>
  <si>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</si>
  <si>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</si>
  <si>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</si>
  <si>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</si>
  <si>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</si>
  <si>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</si>
  <si>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</si>
  <si>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</si>
  <si>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</si>
  <si>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</si>
  <si>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</si>
  <si>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</si>
  <si>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</si>
  <si>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</si>
  <si>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</si>
  <si>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</si>
  <si>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</si>
  <si>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</si>
  <si>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</si>
  <si>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</si>
  <si>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</si>
  <si>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</si>
  <si>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</si>
  <si>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</si>
  <si>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</si>
  <si>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</si>
  <si>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</si>
  <si>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</si>
  <si>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</si>
  <si>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</si>
  <si>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</si>
  <si>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</si>
  <si>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</si>
  <si>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</si>
  <si>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</si>
  <si>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</si>
  <si>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</si>
  <si>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</si>
  <si>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</si>
  <si>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</si>
  <si>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</si>
  <si>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</si>
  <si>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</si>
  <si>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</si>
  <si>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</si>
  <si>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</si>
  <si>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</si>
  <si>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</si>
  <si>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</si>
  <si>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</si>
  <si>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</si>
  <si>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</si>
  <si>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</si>
  <si>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</si>
  <si>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</si>
  <si>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</si>
  <si>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</si>
  <si>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</si>
  <si>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</si>
  <si>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</si>
  <si>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</si>
  <si>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</si>
  <si>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</si>
  <si>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</si>
  <si>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</si>
  <si>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</si>
  <si>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</si>
  <si>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</si>
  <si>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</si>
  <si>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</si>
  <si>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</si>
  <si>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</si>
  <si>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</si>
  <si>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</si>
  <si>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</si>
  <si>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</si>
  <si>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</si>
  <si>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</si>
  <si>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</si>
  <si>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</si>
  <si>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</si>
  <si>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</si>
  <si>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</si>
  <si>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</si>
  <si>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</si>
  <si>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</si>
  <si>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</si>
  <si>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</si>
  <si>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</si>
  <si>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</si>
  <si>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</si>
  <si>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</si>
  <si>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</si>
  <si>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</si>
  <si>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</si>
  <si>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</si>
  <si>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</si>
  <si>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</si>
  <si>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</si>
  <si>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</si>
  <si>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</si>
  <si>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</si>
  <si>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</si>
  <si>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</si>
  <si>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</si>
  <si>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</si>
  <si>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</si>
  <si>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</si>
  <si>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</si>
  <si>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</si>
  <si>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</si>
  <si>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</si>
  <si>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</si>
  <si>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</si>
  <si>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</si>
  <si>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</si>
  <si>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</si>
  <si>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</si>
  <si>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</si>
  <si>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</si>
  <si>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</si>
  <si>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</si>
  <si>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</si>
  <si>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</si>
  <si>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</si>
  <si>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</si>
  <si>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</si>
  <si>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</si>
  <si>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</si>
  <si>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</si>
  <si>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</si>
  <si>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</si>
  <si>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</si>
  <si>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</si>
  <si>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</si>
  <si>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</si>
  <si>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</si>
  <si>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</si>
  <si>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</si>
  <si>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</si>
  <si>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</si>
  <si>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</si>
  <si>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</si>
  <si>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</si>
  <si>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</si>
  <si>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</si>
  <si>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</si>
  <si>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</si>
  <si>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</si>
  <si>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</si>
  <si>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</si>
  <si>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</si>
  <si>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</si>
  <si>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</si>
  <si>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</si>
  <si>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</si>
  <si>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</si>
  <si>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</si>
  <si>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</si>
  <si>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</si>
  <si>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</si>
  <si>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</si>
  <si>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</si>
  <si>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</si>
  <si>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</si>
  <si>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</si>
  <si>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</si>
  <si>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</si>
  <si>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</si>
  <si>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</si>
  <si>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</si>
  <si>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</si>
  <si>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</si>
  <si>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</si>
  <si>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</si>
  <si>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</si>
  <si>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</si>
  <si>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</si>
  <si>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</si>
  <si>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</si>
  <si>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</si>
  <si>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</si>
  <si>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</si>
  <si>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</si>
  <si>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</si>
  <si>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</si>
  <si>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</si>
  <si>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</si>
  <si>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</si>
  <si>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</si>
  <si>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</si>
  <si>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</si>
  <si>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</si>
  <si>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</si>
  <si>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</si>
  <si>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</si>
  <si>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</si>
  <si>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</si>
  <si>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</si>
  <si>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</si>
  <si>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</si>
  <si>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</si>
  <si>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</si>
  <si>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</si>
  <si>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</si>
  <si>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</si>
  <si>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</si>
  <si>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</si>
  <si>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</si>
  <si>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</si>
  <si>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</si>
  <si>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</si>
  <si>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</si>
  <si>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</si>
  <si>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</si>
  <si>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</si>
  <si>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</si>
  <si>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</si>
  <si>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</si>
  <si>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</si>
  <si>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</si>
  <si>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</si>
  <si>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</si>
  <si>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</si>
  <si>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</si>
  <si>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</si>
  <si>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</si>
  <si>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</si>
  <si>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</si>
  <si>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</si>
  <si>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</si>
  <si>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</si>
  <si>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</si>
  <si>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</si>
  <si>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</si>
  <si>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</si>
  <si>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</si>
  <si>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</si>
  <si>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</si>
  <si>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</si>
  <si>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</si>
  <si>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</si>
  <si>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</si>
  <si>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</si>
  <si>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</si>
  <si>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</si>
  <si>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</si>
  <si>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</si>
  <si>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</si>
  <si>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</si>
  <si>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</si>
  <si>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</si>
  <si>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</si>
  <si>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</si>
  <si>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</si>
  <si>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</si>
  <si>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</si>
  <si>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</si>
  <si>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</si>
  <si>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</si>
  <si>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</si>
  <si>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</si>
  <si>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</si>
  <si>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</si>
  <si>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</si>
  <si>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</si>
  <si>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</si>
  <si>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</si>
  <si>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</si>
  <si>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</si>
  <si>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</si>
  <si>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</si>
  <si>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</si>
  <si>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</si>
  <si>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</si>
  <si>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</si>
  <si>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</si>
  <si>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</si>
  <si>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</si>
  <si>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</si>
  <si>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</si>
  <si>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</si>
  <si>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</si>
  <si>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</si>
  <si>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</si>
  <si>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</si>
  <si>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</si>
  <si>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</si>
  <si>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</si>
  <si>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</si>
  <si>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</si>
  <si>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</si>
  <si>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</si>
  <si>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</si>
  <si>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</si>
  <si>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</si>
  <si>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</si>
  <si>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</si>
  <si>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</si>
  <si>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</si>
  <si>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</si>
  <si>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</si>
  <si>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</si>
  <si>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</si>
  <si>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</si>
  <si>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</si>
  <si>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</si>
  <si>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</si>
  <si>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</si>
  <si>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</si>
  <si>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</si>
  <si>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</si>
  <si>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</si>
  <si>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</si>
  <si>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</si>
  <si>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</si>
  <si>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</si>
  <si>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</si>
  <si>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</si>
  <si>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</si>
  <si>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</si>
  <si>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</si>
  <si>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</si>
  <si>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</si>
  <si>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</si>
  <si>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</si>
  <si>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</si>
  <si>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</si>
  <si>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</si>
  <si>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</si>
  <si>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</si>
  <si>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</si>
  <si>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</si>
  <si>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</si>
  <si>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</si>
  <si>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</si>
  <si>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</si>
  <si>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</si>
  <si>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</si>
  <si>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</si>
  <si>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</si>
  <si>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</si>
  <si>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</si>
  <si>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</si>
  <si>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</si>
  <si>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</si>
  <si>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</si>
  <si>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</si>
  <si>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</si>
  <si>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</si>
  <si>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</si>
  <si>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</si>
  <si>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</si>
  <si>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</si>
  <si>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</si>
  <si>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</si>
  <si>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</si>
  <si>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</si>
  <si>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</si>
  <si>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</si>
  <si>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</si>
  <si>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</si>
  <si>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</si>
  <si>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</si>
  <si>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</si>
  <si>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</si>
  <si>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</si>
  <si>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</si>
  <si>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</si>
  <si>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</si>
  <si>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</si>
  <si>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</si>
  <si>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</si>
  <si>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</si>
  <si>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</si>
  <si>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</si>
  <si>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</si>
  <si>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</si>
  <si>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</si>
  <si>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</si>
  <si>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</si>
  <si>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</si>
  <si>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</si>
  <si>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</si>
  <si>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</si>
  <si>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</si>
  <si>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</si>
  <si>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</si>
  <si>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</si>
  <si>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</si>
  <si>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</si>
  <si>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</si>
  <si>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</si>
  <si>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</si>
  <si>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</si>
  <si>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</si>
  <si>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</si>
  <si>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</si>
  <si>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</si>
  <si>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</si>
  <si>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</si>
  <si>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</si>
  <si>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</si>
  <si>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</si>
  <si>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</si>
  <si>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</si>
  <si>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</si>
  <si>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</si>
  <si>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</si>
  <si>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</si>
  <si>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</si>
  <si>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</si>
  <si>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</si>
  <si>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</si>
  <si>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</si>
  <si>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</si>
  <si>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</si>
  <si>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</si>
  <si>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</si>
  <si>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</si>
  <si>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</si>
  <si>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</si>
  <si>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</si>
  <si>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</si>
  <si>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</si>
  <si>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</si>
  <si>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</si>
  <si>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</si>
  <si>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</si>
  <si>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</si>
  <si>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</si>
  <si>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</si>
  <si>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</si>
  <si>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</si>
  <si>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</si>
  <si>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</si>
  <si>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</si>
  <si>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</si>
  <si>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</si>
  <si>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</si>
  <si>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</si>
  <si>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</si>
  <si>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</si>
  <si>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</si>
  <si>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</si>
  <si>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</si>
  <si>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</si>
  <si>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</si>
  <si>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</si>
  <si>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</si>
  <si>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</si>
  <si>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</si>
  <si>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</si>
  <si>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</si>
  <si>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</si>
  <si>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</si>
  <si>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</si>
  <si>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</si>
  <si>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</si>
  <si>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</si>
  <si>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</si>
  <si>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</si>
  <si>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</si>
  <si>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</si>
  <si>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</si>
  <si>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</si>
  <si>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</si>
  <si>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</si>
  <si>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</si>
  <si>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</si>
  <si>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</si>
  <si>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</si>
  <si>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</si>
  <si>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</si>
  <si>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</si>
  <si>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</si>
  <si>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</si>
  <si>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</si>
  <si>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</si>
  <si>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</si>
  <si>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</si>
  <si>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</si>
  <si>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</si>
  <si>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</si>
  <si>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</si>
  <si>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</si>
  <si>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</si>
  <si>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</si>
  <si>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</si>
  <si>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</si>
  <si>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</si>
  <si>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</si>
  <si>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</si>
  <si>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</si>
  <si>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</si>
  <si>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</si>
  <si>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</si>
  <si>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</si>
  <si>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</si>
  <si>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</si>
  <si>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</si>
  <si>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</si>
  <si>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</si>
  <si>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</si>
  <si>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</si>
  <si>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</si>
  <si>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</si>
  <si>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</si>
  <si>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</si>
  <si>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</si>
  <si>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</si>
  <si>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</si>
  <si>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</si>
  <si>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</si>
  <si>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</si>
  <si>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</si>
  <si>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</si>
  <si>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</si>
  <si>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</si>
  <si>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</si>
  <si>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</si>
  <si>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</si>
  <si>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</si>
  <si>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</si>
  <si>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</si>
  <si>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</si>
  <si>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</si>
  <si>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</si>
  <si>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</si>
  <si>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</si>
  <si>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</si>
  <si>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</si>
  <si>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</si>
  <si>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</si>
  <si>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</si>
  <si>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</si>
  <si>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</si>
  <si>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</si>
  <si>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</si>
  <si>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</si>
  <si>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</si>
  <si>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</si>
  <si>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</si>
  <si>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</si>
  <si>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</si>
  <si>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</si>
  <si>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</si>
  <si>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</si>
  <si>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</si>
  <si>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</si>
  <si>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</si>
  <si>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</si>
  <si>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</si>
  <si>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</si>
  <si>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</si>
  <si>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</si>
  <si>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</si>
  <si>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</si>
  <si>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</si>
  <si>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</si>
  <si>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</si>
  <si>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</si>
  <si>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</si>
  <si>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</si>
  <si>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</si>
  <si>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</si>
  <si>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</si>
  <si>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</si>
  <si>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</si>
  <si>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</si>
  <si>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</si>
  <si>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</si>
  <si>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</si>
  <si>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</si>
  <si>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</si>
  <si>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</si>
  <si>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</si>
  <si>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</si>
  <si>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</si>
  <si>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</si>
  <si>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</si>
  <si>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</si>
  <si>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</si>
  <si>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</si>
  <si>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</si>
  <si>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</si>
  <si>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</si>
  <si>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</si>
  <si>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</si>
  <si>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</si>
  <si>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</si>
  <si>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</si>
  <si>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</si>
  <si>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</si>
  <si>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</si>
  <si>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</si>
  <si>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</si>
  <si>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</si>
  <si>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</si>
  <si>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</si>
  <si>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</si>
  <si>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</si>
  <si>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</si>
  <si>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</si>
  <si>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</si>
  <si>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</si>
  <si>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</si>
  <si>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</si>
  <si>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</si>
  <si>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</si>
  <si>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</si>
  <si>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</si>
  <si>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</si>
  <si>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</si>
  <si>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</si>
  <si>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</si>
  <si>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</si>
  <si>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</si>
  <si>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</si>
  <si>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</si>
  <si>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</si>
  <si>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</si>
  <si>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</si>
  <si>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</si>
  <si>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</si>
  <si>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</si>
  <si>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</si>
  <si>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</si>
  <si>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</si>
  <si>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</si>
  <si>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</si>
  <si>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</si>
  <si>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</si>
  <si>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</si>
  <si>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</si>
  <si>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</si>
  <si>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</si>
  <si>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</si>
  <si>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</si>
  <si>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</si>
  <si>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</si>
  <si>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</si>
  <si>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</si>
  <si>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</si>
  <si>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</si>
  <si>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</si>
  <si>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</si>
  <si>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</si>
  <si>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</si>
  <si>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</si>
  <si>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</si>
  <si>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</si>
  <si>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</si>
  <si>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</si>
  <si>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</si>
  <si>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</si>
  <si>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</si>
  <si>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</si>
  <si>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</si>
  <si>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</si>
  <si>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</si>
  <si>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</si>
  <si>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</si>
  <si>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</si>
  <si>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</si>
  <si>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</si>
  <si>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</si>
  <si>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</si>
  <si>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</si>
  <si>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</si>
  <si>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</si>
  <si>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</si>
  <si>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</si>
  <si>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</si>
  <si>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</si>
  <si>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</si>
  <si>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</si>
  <si>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</si>
  <si>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</si>
  <si>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</si>
  <si>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</si>
  <si>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</si>
  <si>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</si>
  <si>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</si>
  <si>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</si>
  <si>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</si>
  <si>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</si>
  <si>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</si>
  <si>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</si>
  <si>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</si>
  <si>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</si>
  <si>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</si>
  <si>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</si>
  <si>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</si>
  <si>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</si>
  <si>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</si>
  <si>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</si>
  <si>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</si>
  <si>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</si>
  <si>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</si>
  <si>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</si>
  <si>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INSTITUTO COLOMBIANO DE BIENESTAR FAMILIAR ICBF</t>
  </si>
  <si>
    <t>2021-5-10000000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</si>
  <si>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</si>
  <si>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976</t>
  </si>
  <si>
    <t>Atender a niños y niñas menores de 5 años, o hasta su ingreso al grado de transición, en los servicios de educación inicial y cuidado, en la modalidad centro de desarrollo infantil, con el fin de promover el desarrollo integral de la primera infancia con calidad, de conformidad con los lineamientos, estándares de calidad y las directrices, y parámetros establecidos por el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</si>
</sst>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9" zoomScale="70" zoomScaleNormal="70" zoomScaleSheetLayoutView="40" zoomScalePageLayoutView="40" workbookViewId="0">
      <selection activeCell="A179" sqref="A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2683</v>
      </c>
      <c r="D15" s="35"/>
      <c r="E15" s="35"/>
      <c r="F15" s="5"/>
      <c r="G15" s="32" t="s">
        <v>1168</v>
      </c>
      <c r="H15" s="103" t="s">
        <v>36</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811026258</v>
      </c>
      <c r="C20" s="5"/>
      <c r="D20" s="73"/>
      <c r="E20" s="5"/>
      <c r="F20" s="5"/>
      <c r="G20" s="5"/>
      <c r="H20" s="241"/>
      <c r="I20" s="147" t="s">
        <v>36</v>
      </c>
      <c r="J20" s="148" t="s">
        <v>56</v>
      </c>
      <c r="K20" s="149">
        <v>3545925390</v>
      </c>
      <c r="L20" s="150"/>
      <c r="M20" s="150">
        <v>44561</v>
      </c>
      <c r="N20" s="133">
        <f>+(M20-L20)/30</f>
        <v>1485.3666666666666</v>
      </c>
      <c r="O20" s="136"/>
      <c r="U20" s="132"/>
      <c r="V20" s="105">
        <f ca="1">NOW()</f>
        <v>44194.520873379632</v>
      </c>
      <c r="W20" s="105">
        <f ca="1">NOW()</f>
        <v>44194.520873379632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CORPORACION LATINA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2684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2682</v>
      </c>
      <c r="C48" s="111" t="s">
        <v>31</v>
      </c>
      <c r="D48" s="119" t="s">
        <v>2685</v>
      </c>
      <c r="E48" s="143">
        <v>42003</v>
      </c>
      <c r="F48" s="143">
        <v>42369</v>
      </c>
      <c r="G48" s="158">
        <f>IF(AND(E48&lt;&gt;"",F48&lt;&gt;""),((F48-E48)/30),"")</f>
        <v>12.2</v>
      </c>
      <c r="H48" s="113" t="s">
        <v>2686</v>
      </c>
      <c r="I48" s="112" t="s">
        <v>36</v>
      </c>
      <c r="J48" s="112" t="s">
        <v>56</v>
      </c>
      <c r="K48" s="121">
        <v>1027784205</v>
      </c>
      <c r="L48" s="114" t="s">
        <v>1148</v>
      </c>
      <c r="M48" s="115"/>
      <c r="N48" s="114" t="s">
        <v>27</v>
      </c>
      <c r="O48" s="114" t="s">
        <v>1148</v>
      </c>
      <c r="P48" s="78"/>
    </row>
    <row r="49" spans="1:16" s="6" customFormat="1" ht="24.75" customHeight="1" x14ac:dyDescent="0.25">
      <c r="A49" s="141">
        <v>2</v>
      </c>
      <c r="B49" s="120"/>
      <c r="C49" s="122"/>
      <c r="D49" s="119"/>
      <c r="E49" s="143"/>
      <c r="F49" s="143"/>
      <c r="G49" s="158" t="str">
        <f t="shared" ref="G49:G50" si="2">IF(AND(E49&lt;&gt;"",F49&lt;&gt;""),((F49-E49)/30),"")</f>
        <v/>
      </c>
      <c r="H49" s="113"/>
      <c r="I49" s="119"/>
      <c r="J49" s="119"/>
      <c r="K49" s="121"/>
      <c r="L49" s="122"/>
      <c r="M49" s="115"/>
      <c r="N49" s="122"/>
      <c r="O49" s="122"/>
      <c r="P49" s="78"/>
    </row>
    <row r="50" spans="1:16" s="6" customFormat="1" ht="24.75" customHeight="1" x14ac:dyDescent="0.25">
      <c r="A50" s="141">
        <v>3</v>
      </c>
      <c r="B50" s="120"/>
      <c r="C50" s="122"/>
      <c r="D50" s="119"/>
      <c r="E50" s="143"/>
      <c r="F50" s="143"/>
      <c r="G50" s="158" t="str">
        <f t="shared" si="2"/>
        <v/>
      </c>
      <c r="H50" s="117"/>
      <c r="I50" s="119"/>
      <c r="J50" s="119"/>
      <c r="K50" s="121"/>
      <c r="L50" s="122"/>
      <c r="M50" s="115"/>
      <c r="N50" s="122"/>
      <c r="O50" s="122"/>
      <c r="P50" s="78"/>
    </row>
    <row r="51" spans="1:16" s="6" customFormat="1" ht="24.75" customHeight="1" outlineLevel="1" x14ac:dyDescent="0.25">
      <c r="A51" s="141">
        <v>4</v>
      </c>
      <c r="B51" s="120"/>
      <c r="C51" s="122"/>
      <c r="D51" s="119"/>
      <c r="E51" s="143"/>
      <c r="F51" s="143"/>
      <c r="G51" s="158" t="str">
        <f t="shared" ref="G51:G107" si="3">IF(AND(E51&lt;&gt;"",F51&lt;&gt;""),((F51-E51)/30),"")</f>
        <v/>
      </c>
      <c r="H51" s="117"/>
      <c r="I51" s="119"/>
      <c r="J51" s="119"/>
      <c r="K51" s="121"/>
      <c r="L51" s="122"/>
      <c r="M51" s="115"/>
      <c r="N51" s="122"/>
      <c r="O51" s="122"/>
      <c r="P51" s="78"/>
    </row>
    <row r="52" spans="1:16" s="7" customFormat="1" ht="24.75" customHeight="1" outlineLevel="1" x14ac:dyDescent="0.25">
      <c r="A52" s="142">
        <v>5</v>
      </c>
      <c r="B52" s="120"/>
      <c r="C52" s="122"/>
      <c r="D52" s="119"/>
      <c r="E52" s="143"/>
      <c r="F52" s="143"/>
      <c r="G52" s="158" t="str">
        <f t="shared" si="3"/>
        <v/>
      </c>
      <c r="H52" s="117"/>
      <c r="I52" s="119"/>
      <c r="J52" s="119"/>
      <c r="K52" s="121"/>
      <c r="L52" s="122"/>
      <c r="M52" s="115"/>
      <c r="N52" s="122"/>
      <c r="O52" s="122"/>
      <c r="P52" s="79"/>
    </row>
    <row r="53" spans="1:16" s="7" customFormat="1" ht="24.75" customHeight="1" outlineLevel="1" x14ac:dyDescent="0.25">
      <c r="A53" s="142">
        <v>6</v>
      </c>
      <c r="B53" s="120"/>
      <c r="C53" s="122"/>
      <c r="D53" s="119"/>
      <c r="E53" s="143"/>
      <c r="F53" s="143"/>
      <c r="G53" s="158" t="str">
        <f t="shared" si="3"/>
        <v/>
      </c>
      <c r="H53" s="117"/>
      <c r="I53" s="119"/>
      <c r="J53" s="119"/>
      <c r="K53" s="121"/>
      <c r="L53" s="122"/>
      <c r="M53" s="115"/>
      <c r="N53" s="122"/>
      <c r="O53" s="122"/>
      <c r="P53" s="79"/>
    </row>
    <row r="54" spans="1:16" s="7" customFormat="1" ht="24.75" customHeight="1" outlineLevel="1" x14ac:dyDescent="0.25">
      <c r="A54" s="142">
        <v>7</v>
      </c>
      <c r="B54" s="120"/>
      <c r="C54" s="122"/>
      <c r="D54" s="119"/>
      <c r="E54" s="143"/>
      <c r="F54" s="143"/>
      <c r="G54" s="158" t="str">
        <f t="shared" si="3"/>
        <v/>
      </c>
      <c r="H54" s="113"/>
      <c r="I54" s="119"/>
      <c r="J54" s="119"/>
      <c r="K54" s="116"/>
      <c r="L54" s="122"/>
      <c r="M54" s="115"/>
      <c r="N54" s="122"/>
      <c r="O54" s="122"/>
      <c r="P54" s="79"/>
    </row>
    <row r="55" spans="1:16" s="7" customFormat="1" ht="24.75" customHeight="1" outlineLevel="1" x14ac:dyDescent="0.25">
      <c r="A55" s="142">
        <v>8</v>
      </c>
      <c r="B55" s="120"/>
      <c r="C55" s="122"/>
      <c r="D55" s="119"/>
      <c r="E55" s="143"/>
      <c r="F55" s="143"/>
      <c r="G55" s="158" t="str">
        <f t="shared" si="3"/>
        <v/>
      </c>
      <c r="H55" s="113"/>
      <c r="I55" s="119"/>
      <c r="J55" s="119"/>
      <c r="K55" s="116"/>
      <c r="L55" s="122"/>
      <c r="M55" s="115"/>
      <c r="N55" s="122"/>
      <c r="O55" s="122"/>
      <c r="P55" s="79"/>
    </row>
    <row r="56" spans="1:16" s="7" customFormat="1" ht="24.75" customHeight="1" outlineLevel="1" x14ac:dyDescent="0.25">
      <c r="A56" s="142">
        <v>9</v>
      </c>
      <c r="B56" s="120"/>
      <c r="C56" s="122"/>
      <c r="D56" s="119"/>
      <c r="E56" s="143"/>
      <c r="F56" s="143"/>
      <c r="G56" s="158" t="str">
        <f t="shared" si="3"/>
        <v/>
      </c>
      <c r="H56" s="113"/>
      <c r="I56" s="119"/>
      <c r="J56" s="119"/>
      <c r="K56" s="116"/>
      <c r="L56" s="122"/>
      <c r="M56" s="115"/>
      <c r="N56" s="122"/>
      <c r="O56" s="122"/>
      <c r="P56" s="79"/>
    </row>
    <row r="57" spans="1:16" s="7" customFormat="1" ht="24.75" customHeight="1" outlineLevel="1" x14ac:dyDescent="0.25">
      <c r="A57" s="142">
        <v>10</v>
      </c>
      <c r="B57" s="120"/>
      <c r="C57" s="122"/>
      <c r="D57" s="119"/>
      <c r="E57" s="143"/>
      <c r="F57" s="143"/>
      <c r="G57" s="158" t="str">
        <f t="shared" si="3"/>
        <v/>
      </c>
      <c r="H57" s="117"/>
      <c r="I57" s="119"/>
      <c r="J57" s="119"/>
      <c r="K57" s="66"/>
      <c r="L57" s="122"/>
      <c r="M57" s="67"/>
      <c r="N57" s="122"/>
      <c r="O57" s="122"/>
      <c r="P57" s="79"/>
    </row>
    <row r="58" spans="1:16" s="7" customFormat="1" ht="24.75" customHeight="1" outlineLevel="1" x14ac:dyDescent="0.25">
      <c r="A58" s="142">
        <v>11</v>
      </c>
      <c r="B58" s="120"/>
      <c r="C58" s="122"/>
      <c r="D58" s="119"/>
      <c r="E58" s="143"/>
      <c r="F58" s="143"/>
      <c r="G58" s="158" t="str">
        <f t="shared" si="3"/>
        <v/>
      </c>
      <c r="H58" s="64"/>
      <c r="I58" s="119"/>
      <c r="J58" s="119"/>
      <c r="K58" s="66"/>
      <c r="L58" s="122"/>
      <c r="M58" s="67"/>
      <c r="N58" s="122"/>
      <c r="O58" s="122"/>
      <c r="P58" s="79"/>
    </row>
    <row r="59" spans="1:16" s="7" customFormat="1" ht="24.75" customHeight="1" outlineLevel="1" x14ac:dyDescent="0.25">
      <c r="A59" s="142">
        <v>12</v>
      </c>
      <c r="B59" s="120"/>
      <c r="C59" s="122"/>
      <c r="D59" s="119"/>
      <c r="E59" s="143"/>
      <c r="F59" s="143"/>
      <c r="G59" s="158" t="str">
        <f t="shared" si="3"/>
        <v/>
      </c>
      <c r="H59" s="64"/>
      <c r="I59" s="119"/>
      <c r="J59" s="119"/>
      <c r="K59" s="66"/>
      <c r="L59" s="122"/>
      <c r="M59" s="67"/>
      <c r="N59" s="122"/>
      <c r="O59" s="122"/>
      <c r="P59" s="79"/>
    </row>
    <row r="60" spans="1:16" s="7" customFormat="1" ht="24.75" customHeight="1" outlineLevel="1" x14ac:dyDescent="0.25">
      <c r="A60" s="142">
        <v>13</v>
      </c>
      <c r="B60" s="120"/>
      <c r="C60" s="122"/>
      <c r="D60" s="119"/>
      <c r="E60" s="143"/>
      <c r="F60" s="143"/>
      <c r="G60" s="158" t="str">
        <f t="shared" si="3"/>
        <v/>
      </c>
      <c r="H60" s="64"/>
      <c r="I60" s="119"/>
      <c r="J60" s="119"/>
      <c r="K60" s="66"/>
      <c r="L60" s="122"/>
      <c r="M60" s="67"/>
      <c r="N60" s="122"/>
      <c r="O60" s="122"/>
      <c r="P60" s="79"/>
    </row>
    <row r="61" spans="1:16" s="7" customFormat="1" ht="24.75" customHeight="1" outlineLevel="1" x14ac:dyDescent="0.25">
      <c r="A61" s="142">
        <v>14</v>
      </c>
      <c r="B61" s="120"/>
      <c r="C61" s="122"/>
      <c r="D61" s="119"/>
      <c r="E61" s="143"/>
      <c r="F61" s="143"/>
      <c r="G61" s="158" t="str">
        <f t="shared" si="3"/>
        <v/>
      </c>
      <c r="H61" s="64"/>
      <c r="I61" s="119"/>
      <c r="J61" s="119"/>
      <c r="K61" s="66"/>
      <c r="L61" s="122"/>
      <c r="M61" s="67"/>
      <c r="N61" s="122"/>
      <c r="O61" s="122"/>
      <c r="P61" s="79"/>
    </row>
    <row r="62" spans="1:16" s="7" customFormat="1" ht="24.75" customHeight="1" outlineLevel="1" x14ac:dyDescent="0.25">
      <c r="A62" s="142">
        <v>15</v>
      </c>
      <c r="B62" s="120"/>
      <c r="C62" s="122"/>
      <c r="D62" s="119"/>
      <c r="E62" s="143"/>
      <c r="F62" s="143"/>
      <c r="G62" s="158" t="str">
        <f t="shared" si="3"/>
        <v/>
      </c>
      <c r="H62" s="64"/>
      <c r="I62" s="119"/>
      <c r="J62" s="119"/>
      <c r="K62" s="66"/>
      <c r="L62" s="122"/>
      <c r="M62" s="67"/>
      <c r="N62" s="122"/>
      <c r="O62" s="122"/>
      <c r="P62" s="79"/>
    </row>
    <row r="63" spans="1:16" s="7" customFormat="1" ht="24.75" customHeight="1" outlineLevel="1" x14ac:dyDescent="0.25">
      <c r="A63" s="142">
        <v>16</v>
      </c>
      <c r="B63" s="120"/>
      <c r="C63" s="122"/>
      <c r="D63" s="119"/>
      <c r="E63" s="143"/>
      <c r="F63" s="143"/>
      <c r="G63" s="158" t="str">
        <f t="shared" si="3"/>
        <v/>
      </c>
      <c r="H63" s="64"/>
      <c r="I63" s="119"/>
      <c r="J63" s="119"/>
      <c r="K63" s="121"/>
      <c r="L63" s="122"/>
      <c r="M63" s="67"/>
      <c r="N63" s="122"/>
      <c r="O63" s="122"/>
      <c r="P63" s="79"/>
    </row>
    <row r="64" spans="1:16" s="7" customFormat="1" ht="24.75" customHeight="1" outlineLevel="1" x14ac:dyDescent="0.25">
      <c r="A64" s="142">
        <v>17</v>
      </c>
      <c r="B64" s="120"/>
      <c r="C64" s="122"/>
      <c r="D64" s="119"/>
      <c r="E64" s="143"/>
      <c r="F64" s="143"/>
      <c r="G64" s="158" t="str">
        <f t="shared" si="3"/>
        <v/>
      </c>
      <c r="H64" s="120"/>
      <c r="I64" s="119"/>
      <c r="J64" s="119"/>
      <c r="K64" s="121"/>
      <c r="L64" s="122"/>
      <c r="M64" s="67"/>
      <c r="N64" s="122"/>
      <c r="O64" s="122"/>
      <c r="P64" s="79"/>
    </row>
    <row r="65" spans="1:16" s="7" customFormat="1" ht="24.75" customHeight="1" outlineLevel="1" x14ac:dyDescent="0.25">
      <c r="A65" s="142">
        <v>18</v>
      </c>
      <c r="B65" s="120"/>
      <c r="C65" s="122"/>
      <c r="D65" s="119"/>
      <c r="E65" s="143"/>
      <c r="F65" s="143"/>
      <c r="G65" s="158" t="str">
        <f t="shared" si="3"/>
        <v/>
      </c>
      <c r="H65" s="64"/>
      <c r="I65" s="119"/>
      <c r="J65" s="119"/>
      <c r="K65" s="66"/>
      <c r="L65" s="122"/>
      <c r="M65" s="67"/>
      <c r="N65" s="122"/>
      <c r="O65" s="122"/>
      <c r="P65" s="79"/>
    </row>
    <row r="66" spans="1:16" s="7" customFormat="1" ht="24.75" customHeight="1" outlineLevel="1" x14ac:dyDescent="0.25">
      <c r="A66" s="142">
        <v>19</v>
      </c>
      <c r="B66" s="120"/>
      <c r="C66" s="122"/>
      <c r="D66" s="119"/>
      <c r="E66" s="143"/>
      <c r="F66" s="143"/>
      <c r="G66" s="158" t="str">
        <f t="shared" si="3"/>
        <v/>
      </c>
      <c r="H66" s="64"/>
      <c r="I66" s="119"/>
      <c r="J66" s="119"/>
      <c r="K66" s="66"/>
      <c r="L66" s="122"/>
      <c r="M66" s="67"/>
      <c r="N66" s="122"/>
      <c r="O66" s="122"/>
      <c r="P66" s="79"/>
    </row>
    <row r="67" spans="1:16" s="7" customFormat="1" ht="24.75" customHeight="1" outlineLevel="1" x14ac:dyDescent="0.25">
      <c r="A67" s="142">
        <v>20</v>
      </c>
      <c r="B67" s="120"/>
      <c r="C67" s="122"/>
      <c r="D67" s="119"/>
      <c r="E67" s="143"/>
      <c r="F67" s="143"/>
      <c r="G67" s="158" t="str">
        <f t="shared" si="3"/>
        <v/>
      </c>
      <c r="H67" s="64"/>
      <c r="I67" s="119"/>
      <c r="J67" s="119"/>
      <c r="K67" s="66"/>
      <c r="L67" s="122"/>
      <c r="M67" s="67"/>
      <c r="N67" s="122"/>
      <c r="O67" s="122"/>
      <c r="P67" s="79"/>
    </row>
    <row r="68" spans="1:16" s="7" customFormat="1" ht="24.75" customHeight="1" outlineLevel="1" x14ac:dyDescent="0.25">
      <c r="A68" s="142">
        <v>21</v>
      </c>
      <c r="B68" s="120"/>
      <c r="C68" s="122"/>
      <c r="D68" s="63"/>
      <c r="E68" s="143"/>
      <c r="F68" s="143"/>
      <c r="G68" s="158" t="str">
        <f t="shared" si="3"/>
        <v/>
      </c>
      <c r="H68" s="64"/>
      <c r="I68" s="119"/>
      <c r="J68" s="119"/>
      <c r="K68" s="66"/>
      <c r="L68" s="65"/>
      <c r="M68" s="67"/>
      <c r="N68" s="122"/>
      <c r="O68" s="122"/>
      <c r="P68" s="79"/>
    </row>
    <row r="69" spans="1:16" s="7" customFormat="1" ht="24.75" customHeight="1" outlineLevel="1" x14ac:dyDescent="0.25">
      <c r="A69" s="142">
        <v>22</v>
      </c>
      <c r="B69" s="120"/>
      <c r="C69" s="122"/>
      <c r="D69" s="63"/>
      <c r="E69" s="143"/>
      <c r="F69" s="143"/>
      <c r="G69" s="158" t="str">
        <f t="shared" si="3"/>
        <v/>
      </c>
      <c r="H69" s="120"/>
      <c r="I69" s="119"/>
      <c r="J69" s="119"/>
      <c r="K69" s="66"/>
      <c r="L69" s="65"/>
      <c r="M69" s="67"/>
      <c r="N69" s="122"/>
      <c r="O69" s="122"/>
      <c r="P69" s="79"/>
    </row>
    <row r="70" spans="1:16" s="7" customFormat="1" ht="24.75" customHeight="1" outlineLevel="1" x14ac:dyDescent="0.25">
      <c r="A70" s="142">
        <v>23</v>
      </c>
      <c r="B70" s="120"/>
      <c r="C70" s="122"/>
      <c r="D70" s="63"/>
      <c r="E70" s="143"/>
      <c r="F70" s="143"/>
      <c r="G70" s="158" t="str">
        <f t="shared" si="3"/>
        <v/>
      </c>
      <c r="H70" s="120"/>
      <c r="I70" s="119"/>
      <c r="J70" s="119"/>
      <c r="K70" s="66"/>
      <c r="L70" s="65"/>
      <c r="M70" s="67"/>
      <c r="N70" s="65"/>
      <c r="O70" s="122"/>
      <c r="P70" s="79"/>
    </row>
    <row r="71" spans="1:16" s="7" customFormat="1" ht="24.75" customHeight="1" outlineLevel="1" x14ac:dyDescent="0.25">
      <c r="A71" s="142">
        <v>24</v>
      </c>
      <c r="B71" s="64"/>
      <c r="C71" s="65"/>
      <c r="D71" s="63"/>
      <c r="E71" s="143"/>
      <c r="F71" s="143"/>
      <c r="G71" s="158" t="str">
        <f t="shared" si="3"/>
        <v/>
      </c>
      <c r="H71" s="64"/>
      <c r="I71" s="119"/>
      <c r="J71" s="119"/>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119"/>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119"/>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119"/>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119"/>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119"/>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119"/>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119"/>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119"/>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2676</v>
      </c>
      <c r="E114" s="143">
        <v>43878</v>
      </c>
      <c r="F114" s="143">
        <v>44196</v>
      </c>
      <c r="G114" s="158">
        <f>IF(AND(E114&lt;&gt;"",F114&lt;&gt;""),((F114-E114)/30),"")</f>
        <v>10.6</v>
      </c>
      <c r="H114" s="120" t="s">
        <v>2677</v>
      </c>
      <c r="I114" s="119" t="s">
        <v>36</v>
      </c>
      <c r="J114" s="119" t="s">
        <v>44</v>
      </c>
      <c r="K114" s="121">
        <v>3081308397</v>
      </c>
      <c r="L114" s="100">
        <f>+IF(AND(K114&gt;0,O114="Ejecución"),(K114/877802)*Tabla28[[#This Row],[% participación]],IF(AND(K114&gt;0,O114&lt;&gt;"Ejecución"),"-",""))</f>
        <v>3510.2544731044131</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119"/>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0.03</v>
      </c>
      <c r="G179" s="163">
        <f>IF(F179&gt;0,SUM(E179+F179),"")</f>
        <v>0.05</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177296269.5</v>
      </c>
      <c r="F185" s="92"/>
      <c r="G185" s="93"/>
      <c r="H185" s="88"/>
      <c r="I185" s="90" t="s">
        <v>2627</v>
      </c>
      <c r="J185" s="164">
        <f>+SUM(M179:M183)</f>
        <v>0.02</v>
      </c>
      <c r="K185" s="234" t="s">
        <v>2628</v>
      </c>
      <c r="L185" s="234"/>
      <c r="M185" s="94">
        <f>+J185*(SUM(K20:K35))</f>
        <v>70918507.799999997</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36887</v>
      </c>
      <c r="D193" s="5"/>
      <c r="E193" s="124">
        <v>10916</v>
      </c>
      <c r="F193" s="5"/>
      <c r="G193" s="5"/>
      <c r="H193" s="145" t="s">
        <v>2678</v>
      </c>
      <c r="J193" s="5"/>
      <c r="K193" s="125">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937571dc-2e81-4555-aae5-8bf6029c760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7169B10D-D98D-4EAA-995C-B786D015E1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Sandra Monsalve</cp:lastModifiedBy>
  <cp:lastPrinted>2020-12-29T15:44:32Z</cp:lastPrinted>
  <dcterms:created xsi:type="dcterms:W3CDTF">2020-10-14T21:57:42Z</dcterms:created>
  <dcterms:modified xsi:type="dcterms:W3CDTF">2020-12-29T17:30:37Z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