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ra.monsalve\Documents\Disco D\9. GESTION ADMINISTRATIVA 2021\Primera Infancia IP003-2019\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<sst xmlns="http://schemas.openxmlformats.org/spreadsheetml/2006/main" count="3237" uniqueCount="2734">
  <si>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</si>
  <si>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</si>
  <si>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</si>
  <si>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</si>
  <si>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</si>
  <si>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</si>
  <si>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</si>
  <si>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</si>
  <si>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</si>
  <si>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</si>
  <si>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</si>
  <si>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</si>
  <si>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</si>
  <si>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</si>
  <si>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</si>
  <si>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</si>
  <si>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</si>
  <si>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</si>
  <si>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</si>
  <si>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</si>
  <si>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</si>
  <si>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</si>
  <si>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</si>
  <si>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</si>
  <si>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</si>
  <si>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</si>
  <si>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</si>
  <si>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</si>
  <si>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</si>
  <si>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</si>
  <si>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</si>
  <si>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</si>
  <si>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</si>
  <si>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</si>
  <si>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</si>
  <si>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</si>
  <si>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</si>
  <si>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</si>
  <si>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</si>
  <si>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</si>
  <si>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</si>
  <si>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</si>
  <si>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</si>
  <si>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</si>
  <si>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</si>
  <si>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</si>
  <si>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</si>
  <si>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</si>
  <si>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</si>
  <si>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</si>
  <si>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</si>
  <si>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</si>
  <si>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</si>
  <si>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</si>
  <si>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</si>
  <si>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</si>
  <si>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</si>
  <si>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</si>
  <si>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</si>
  <si>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</si>
  <si>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</si>
  <si>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</si>
  <si>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</si>
  <si>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</si>
  <si>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</si>
  <si>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</si>
  <si>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</si>
  <si>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</si>
  <si>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</si>
  <si>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</si>
  <si>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</si>
  <si>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</si>
  <si>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</si>
  <si>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</si>
  <si>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</si>
  <si>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</si>
  <si>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</si>
  <si>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</si>
  <si>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</si>
  <si>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</si>
  <si>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</si>
  <si>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</si>
  <si>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</si>
  <si>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</si>
  <si>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</si>
  <si>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</si>
  <si>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</si>
  <si>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</si>
  <si>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</si>
  <si>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</si>
  <si>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</si>
  <si>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</si>
  <si>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</si>
  <si>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</si>
  <si>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</si>
  <si>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</si>
  <si>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</si>
  <si>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</si>
  <si>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</si>
  <si>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</si>
  <si>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</si>
  <si>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</si>
  <si>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</si>
  <si>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</si>
  <si>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</si>
  <si>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</si>
  <si>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</si>
  <si>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</si>
  <si>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</si>
  <si>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</si>
  <si>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</si>
  <si>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</si>
  <si>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</si>
  <si>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</si>
  <si>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</si>
  <si>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</si>
  <si>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</si>
  <si>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</si>
  <si>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</si>
  <si>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</si>
  <si>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</si>
  <si>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</si>
  <si>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</si>
  <si>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</si>
  <si>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</si>
  <si>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</si>
  <si>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</si>
  <si>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</si>
  <si>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</si>
  <si>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</si>
  <si>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</si>
  <si>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</si>
  <si>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</si>
  <si>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</si>
  <si>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</si>
  <si>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</si>
  <si>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</si>
  <si>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</si>
  <si>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</si>
  <si>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</si>
  <si>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</si>
  <si>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</si>
  <si>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</si>
  <si>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</si>
  <si>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</si>
  <si>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</si>
  <si>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</si>
  <si>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</si>
  <si>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</si>
  <si>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</si>
  <si>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</si>
  <si>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</si>
  <si>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</si>
  <si>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</si>
  <si>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</si>
  <si>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</si>
  <si>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</si>
  <si>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</si>
  <si>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</si>
  <si>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</si>
  <si>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</si>
  <si>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</si>
  <si>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</si>
  <si>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</si>
  <si>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</si>
  <si>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</si>
  <si>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</si>
  <si>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</si>
  <si>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</si>
  <si>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</si>
  <si>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</si>
  <si>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</si>
  <si>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</si>
  <si>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</si>
  <si>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</si>
  <si>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</si>
  <si>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</si>
  <si>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</si>
  <si>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</si>
  <si>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</si>
  <si>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</si>
  <si>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</si>
  <si>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</si>
  <si>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</si>
  <si>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</si>
  <si>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</si>
  <si>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</si>
  <si>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</si>
  <si>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</si>
  <si>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</si>
  <si>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</si>
  <si>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</si>
  <si>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</si>
  <si>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</si>
  <si>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</si>
  <si>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</si>
  <si>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</si>
  <si>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</si>
  <si>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</si>
  <si>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</si>
  <si>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</si>
  <si>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</si>
  <si>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</si>
  <si>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</si>
  <si>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</si>
  <si>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</si>
  <si>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</si>
  <si>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</si>
  <si>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</si>
  <si>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</si>
  <si>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</si>
  <si>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</si>
  <si>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</si>
  <si>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</si>
  <si>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</si>
  <si>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</si>
  <si>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</si>
  <si>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</si>
  <si>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</si>
  <si>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</si>
  <si>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</si>
  <si>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</si>
  <si>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</si>
  <si>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</si>
  <si>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</si>
  <si>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</si>
  <si>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</si>
  <si>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</si>
  <si>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</si>
  <si>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</si>
  <si>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</si>
  <si>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</si>
  <si>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</si>
  <si>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</si>
  <si>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</si>
  <si>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</si>
  <si>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</si>
  <si>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</si>
  <si>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</si>
  <si>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</si>
  <si>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</si>
  <si>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</si>
  <si>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</si>
  <si>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</si>
  <si>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</si>
  <si>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</si>
  <si>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</si>
  <si>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</si>
  <si>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</si>
  <si>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</si>
  <si>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</si>
  <si>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</si>
  <si>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</si>
  <si>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</si>
  <si>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</si>
  <si>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</si>
  <si>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</si>
  <si>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</si>
  <si>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</si>
  <si>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</si>
  <si>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</si>
  <si>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</si>
  <si>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</si>
  <si>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</si>
  <si>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</si>
  <si>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</si>
  <si>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</si>
  <si>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</si>
  <si>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</si>
  <si>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</si>
  <si>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</si>
  <si>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</si>
  <si>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</si>
  <si>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</si>
  <si>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</si>
  <si>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</si>
  <si>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</si>
  <si>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</si>
  <si>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</si>
  <si>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</si>
  <si>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</si>
  <si>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</si>
  <si>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</si>
  <si>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</si>
  <si>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</si>
  <si>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</si>
  <si>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</si>
  <si>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</si>
  <si>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</si>
  <si>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</si>
  <si>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</si>
  <si>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</si>
  <si>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</si>
  <si>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</si>
  <si>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</si>
  <si>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</si>
  <si>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</si>
  <si>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</si>
  <si>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</si>
  <si>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</si>
  <si>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</si>
  <si>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</si>
  <si>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</si>
  <si>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</si>
  <si>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</si>
  <si>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</si>
  <si>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</si>
  <si>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</si>
  <si>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</si>
  <si>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</si>
  <si>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</si>
  <si>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</si>
  <si>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</si>
  <si>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</si>
  <si>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</si>
  <si>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</si>
  <si>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</si>
  <si>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</si>
  <si>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</si>
  <si>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</si>
  <si>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</si>
  <si>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</si>
  <si>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</si>
  <si>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</si>
  <si>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</si>
  <si>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</si>
  <si>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</si>
  <si>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</si>
  <si>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</si>
  <si>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</si>
  <si>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</si>
  <si>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</si>
  <si>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</si>
  <si>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</si>
  <si>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</si>
  <si>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</si>
  <si>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</si>
  <si>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</si>
  <si>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</si>
  <si>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</si>
  <si>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</si>
  <si>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</si>
  <si>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</si>
  <si>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</si>
  <si>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</si>
  <si>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</si>
  <si>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</si>
  <si>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</si>
  <si>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</si>
  <si>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</si>
  <si>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</si>
  <si>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</si>
  <si>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</si>
  <si>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</si>
  <si>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</si>
  <si>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</si>
  <si>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</si>
  <si>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</si>
  <si>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</si>
  <si>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</si>
  <si>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</si>
  <si>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</si>
  <si>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</si>
  <si>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</si>
  <si>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</si>
  <si>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</si>
  <si>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</si>
  <si>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</si>
  <si>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</si>
  <si>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</si>
  <si>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</si>
  <si>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</si>
  <si>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</si>
  <si>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</si>
  <si>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</si>
  <si>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</si>
  <si>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</si>
  <si>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</si>
  <si>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</si>
  <si>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</si>
  <si>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</si>
  <si>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</si>
  <si>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</si>
  <si>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</si>
  <si>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</si>
  <si>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</si>
  <si>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</si>
  <si>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</si>
  <si>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</si>
  <si>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</si>
  <si>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</si>
  <si>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</si>
  <si>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</si>
  <si>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</si>
  <si>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</si>
  <si>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</si>
  <si>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</si>
  <si>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</si>
  <si>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</si>
  <si>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</si>
  <si>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</si>
  <si>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</si>
  <si>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</si>
  <si>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</si>
  <si>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</si>
  <si>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</si>
  <si>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</si>
  <si>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</si>
  <si>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</si>
  <si>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</si>
  <si>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</si>
  <si>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</si>
  <si>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</si>
  <si>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</si>
  <si>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</si>
  <si>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</si>
  <si>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</si>
  <si>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</si>
  <si>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</si>
  <si>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</si>
  <si>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</si>
  <si>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</si>
  <si>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</si>
  <si>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</si>
  <si>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</si>
  <si>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</si>
  <si>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</si>
  <si>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</si>
  <si>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</si>
  <si>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</si>
  <si>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</si>
  <si>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</si>
  <si>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</si>
  <si>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</si>
  <si>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</si>
  <si>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</si>
  <si>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</si>
  <si>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</si>
  <si>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</si>
  <si>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</si>
  <si>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</si>
  <si>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</si>
  <si>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</si>
  <si>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</si>
  <si>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</si>
  <si>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</si>
  <si>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</si>
  <si>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</si>
  <si>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</si>
  <si>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</si>
  <si>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</si>
  <si>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</si>
  <si>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</si>
  <si>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</si>
  <si>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</si>
  <si>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</si>
  <si>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</si>
  <si>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</si>
  <si>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</si>
  <si>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</si>
  <si>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</si>
  <si>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</si>
  <si>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</si>
  <si>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</si>
  <si>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</si>
  <si>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</si>
  <si>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</si>
  <si>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</si>
  <si>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</si>
  <si>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</si>
  <si>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</si>
  <si>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</si>
  <si>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</si>
  <si>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</si>
  <si>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</si>
  <si>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</si>
  <si>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</si>
  <si>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</si>
  <si>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</si>
  <si>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</si>
  <si>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</si>
  <si>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</si>
  <si>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</si>
  <si>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</si>
  <si>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</si>
  <si>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</si>
  <si>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</si>
  <si>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</si>
  <si>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</si>
  <si>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</si>
  <si>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</si>
  <si>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</si>
  <si>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</si>
  <si>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</si>
  <si>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</si>
  <si>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</si>
  <si>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</si>
  <si>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</si>
  <si>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</si>
  <si>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</si>
  <si>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</si>
  <si>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</si>
  <si>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</si>
  <si>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</si>
  <si>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</si>
  <si>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</si>
  <si>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</si>
  <si>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</si>
  <si>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</si>
  <si>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</si>
  <si>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</si>
  <si>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</si>
  <si>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</si>
  <si>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</si>
  <si>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</si>
  <si>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</si>
  <si>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</si>
  <si>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</si>
  <si>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</si>
  <si>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</si>
  <si>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</si>
  <si>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</si>
  <si>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</si>
  <si>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</si>
  <si>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</si>
  <si>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</si>
  <si>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</si>
  <si>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</si>
  <si>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</si>
  <si>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</si>
  <si>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</si>
  <si>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</si>
  <si>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</si>
  <si>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</si>
  <si>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</si>
  <si>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</si>
  <si>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</si>
  <si>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</si>
  <si>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</si>
  <si>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</si>
  <si>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</si>
  <si>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</si>
  <si>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</si>
  <si>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</si>
  <si>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</si>
  <si>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</si>
  <si>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</si>
  <si>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</si>
  <si>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</si>
  <si>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</si>
  <si>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</si>
  <si>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</si>
  <si>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</si>
  <si>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</si>
  <si>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</si>
  <si>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</si>
  <si>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</si>
  <si>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</si>
  <si>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</si>
  <si>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</si>
  <si>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</si>
  <si>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</si>
  <si>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</si>
  <si>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</si>
  <si>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</si>
  <si>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</si>
  <si>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</si>
  <si>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</si>
  <si>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</si>
  <si>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</si>
  <si>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</si>
  <si>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</si>
  <si>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</si>
  <si>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</si>
  <si>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</si>
  <si>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</si>
  <si>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</si>
  <si>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</si>
  <si>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</si>
  <si>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</si>
  <si>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</si>
  <si>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</si>
  <si>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</si>
  <si>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</si>
  <si>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</si>
  <si>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</si>
  <si>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</si>
  <si>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</si>
  <si>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</si>
  <si>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</si>
  <si>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</si>
  <si>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</si>
  <si>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</si>
  <si>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</si>
  <si>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</si>
  <si>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</si>
  <si>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</si>
  <si>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</si>
  <si>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</si>
  <si>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</si>
  <si>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</si>
  <si>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</si>
  <si>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</si>
  <si>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</si>
  <si>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</si>
  <si>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</si>
  <si>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</si>
  <si>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</si>
  <si>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</si>
  <si>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</si>
  <si>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</si>
  <si>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</si>
  <si>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</si>
  <si>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</si>
  <si>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</si>
  <si>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</si>
  <si>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</si>
  <si>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</si>
  <si>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</si>
  <si>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</si>
  <si>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</si>
  <si>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</si>
  <si>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</si>
  <si>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</si>
  <si>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</si>
  <si>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</si>
  <si>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</si>
  <si>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</si>
  <si>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</si>
  <si>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</si>
  <si>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</si>
  <si>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</si>
  <si>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</si>
  <si>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</si>
  <si>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</si>
  <si>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</si>
  <si>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</si>
  <si>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</si>
  <si>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</si>
  <si>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</si>
  <si>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</si>
  <si>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</si>
  <si>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</si>
  <si>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</si>
  <si>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</si>
  <si>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</si>
  <si>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</si>
  <si>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</si>
  <si>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</si>
  <si>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</si>
  <si>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</si>
  <si>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</si>
  <si>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</si>
  <si>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</si>
  <si>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</si>
  <si>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</si>
  <si>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</si>
  <si>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</si>
  <si>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</si>
  <si>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</si>
  <si>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</si>
  <si>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</si>
  <si>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</si>
  <si>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</si>
  <si>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</si>
  <si>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</si>
  <si>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</si>
  <si>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</si>
  <si>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</si>
  <si>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</si>
  <si>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</si>
  <si>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</si>
  <si>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</si>
  <si>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</si>
  <si>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</si>
  <si>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</si>
  <si>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</si>
  <si>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</si>
  <si>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</si>
  <si>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</si>
  <si>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</si>
  <si>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</si>
  <si>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</si>
  <si>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</si>
  <si>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</si>
  <si>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</si>
  <si>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</si>
  <si>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</si>
  <si>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</si>
  <si>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</si>
  <si>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</si>
  <si>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</si>
  <si>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</si>
  <si>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</si>
  <si>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</si>
  <si>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</si>
  <si>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</si>
  <si>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</si>
  <si>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</si>
  <si>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</si>
  <si>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</si>
  <si>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</si>
  <si>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</si>
  <si>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</si>
  <si>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</si>
  <si>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</si>
  <si>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</si>
  <si>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</si>
  <si>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</si>
  <si>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</si>
  <si>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</si>
  <si>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</si>
  <si>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</si>
  <si>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</si>
  <si>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</si>
  <si>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</si>
  <si>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</si>
  <si>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</si>
  <si>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</si>
  <si>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</si>
  <si>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</si>
  <si>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</si>
  <si>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</si>
  <si>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</si>
  <si>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</si>
  <si>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</si>
  <si>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</si>
  <si>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</si>
  <si>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</si>
  <si>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</si>
  <si>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</si>
  <si>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</si>
  <si>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</si>
  <si>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</si>
  <si>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</si>
  <si>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</si>
  <si>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</si>
  <si>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</si>
  <si>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</si>
  <si>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</si>
  <si>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</si>
  <si>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</si>
  <si>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</si>
  <si>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</si>
  <si>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</si>
  <si>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</si>
  <si>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</si>
  <si>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</si>
  <si>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</si>
  <si>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</si>
  <si>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</si>
  <si>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</si>
  <si>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</si>
  <si>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</si>
  <si>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</si>
  <si>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</si>
  <si>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</si>
  <si>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</si>
  <si>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</si>
  <si>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</si>
  <si>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</si>
  <si>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</si>
  <si>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</si>
  <si>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</si>
  <si>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</si>
  <si>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</si>
  <si>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</si>
  <si>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</si>
  <si>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</si>
  <si>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</si>
  <si>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</si>
  <si>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</si>
  <si>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</si>
  <si>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</si>
  <si>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</si>
  <si>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</si>
  <si>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</si>
  <si>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</si>
  <si>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</si>
  <si>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</si>
  <si>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</si>
  <si>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</si>
  <si>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</si>
  <si>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</si>
  <si>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</si>
  <si>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</si>
  <si>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</si>
  <si>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</si>
  <si>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</si>
  <si>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</si>
  <si>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</si>
  <si>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</si>
  <si>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</si>
  <si>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</si>
  <si>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</si>
  <si>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</si>
  <si>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</si>
  <si>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</si>
  <si>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</si>
  <si>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</si>
  <si>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</si>
  <si>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</si>
  <si>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</si>
  <si>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</si>
  <si>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</si>
  <si>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</si>
  <si>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</si>
  <si>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</si>
  <si>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</si>
  <si>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</si>
  <si>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</si>
  <si>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</si>
  <si>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</si>
  <si>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</si>
  <si>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</si>
  <si>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</si>
  <si>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</si>
  <si>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</si>
  <si>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</si>
  <si>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</si>
  <si>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</si>
  <si>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</si>
  <si>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</si>
  <si>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</si>
  <si>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</si>
  <si>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</si>
  <si>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</si>
  <si>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</si>
  <si>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</si>
  <si>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</si>
  <si>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</si>
  <si>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</si>
  <si>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</si>
  <si>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</si>
  <si>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</si>
  <si>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</si>
  <si>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</si>
  <si>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</si>
  <si>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</si>
  <si>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</si>
  <si>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</si>
  <si>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</si>
  <si>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</si>
  <si>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</si>
  <si>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</si>
  <si>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</si>
  <si>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</si>
  <si>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</si>
  <si>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</si>
  <si>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</si>
  <si>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</si>
  <si>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</si>
  <si>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</si>
  <si>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</si>
  <si>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</si>
  <si>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</si>
  <si>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</si>
  <si>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</si>
  <si>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</si>
  <si>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</si>
  <si>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</si>
  <si>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</si>
  <si>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</si>
  <si>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</si>
  <si>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</si>
  <si>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</si>
  <si>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</si>
  <si>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</si>
  <si>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</si>
  <si>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</si>
  <si>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</si>
  <si>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</si>
  <si>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</si>
  <si>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</si>
  <si>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</si>
  <si>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</si>
  <si>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</si>
  <si>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</si>
  <si>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</si>
  <si>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</si>
  <si>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</si>
  <si>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</si>
  <si>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</si>
  <si>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</si>
  <si>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</si>
  <si>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</si>
  <si>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</si>
  <si>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</si>
  <si>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</si>
  <si>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</si>
  <si>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</si>
  <si>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</si>
  <si>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</si>
  <si>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</si>
  <si>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</si>
  <si>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</si>
  <si>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</si>
  <si>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</si>
  <si>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</si>
  <si>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</si>
  <si>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</si>
  <si>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</si>
  <si>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</si>
  <si>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</si>
  <si>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</si>
  <si>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</si>
  <si>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</si>
  <si>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</si>
  <si>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</si>
  <si>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</si>
  <si>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</si>
  <si>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</si>
  <si>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</si>
  <si>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</si>
  <si>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</si>
  <si>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</si>
  <si>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</si>
  <si>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</si>
  <si>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</si>
  <si>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</si>
  <si>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</si>
  <si>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</si>
  <si>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</si>
  <si>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</si>
  <si>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</si>
  <si>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</si>
  <si>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</si>
  <si>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</si>
  <si>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</si>
  <si>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</si>
  <si>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</si>
  <si>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</si>
  <si>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</si>
  <si>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</si>
  <si>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</si>
  <si>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</si>
  <si>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</si>
  <si>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</si>
  <si>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</si>
  <si>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</si>
  <si>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</si>
  <si>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</si>
  <si>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</si>
  <si>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</si>
  <si>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</si>
  <si>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</si>
  <si>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</si>
  <si>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</si>
  <si>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</si>
  <si>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</si>
  <si>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</si>
  <si>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</si>
  <si>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</si>
  <si>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</si>
  <si>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</si>
  <si>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</si>
  <si>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</si>
  <si>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</si>
  <si>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</si>
  <si>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</si>
  <si>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</si>
  <si>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</si>
  <si>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</si>
  <si>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</si>
  <si>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</si>
  <si>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</si>
  <si>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</si>
  <si>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</si>
  <si>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</si>
  <si>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</si>
  <si>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</si>
  <si>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</si>
  <si>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</si>
  <si>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</si>
  <si>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</si>
  <si>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</si>
  <si>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</si>
  <si>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</si>
  <si>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</si>
  <si>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</si>
  <si>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</si>
  <si>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</si>
  <si>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</si>
  <si>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</si>
  <si>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</si>
  <si>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</si>
  <si>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</si>
  <si>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</si>
  <si>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</si>
  <si>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</si>
  <si>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</si>
  <si>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</si>
  <si>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</si>
  <si>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</si>
  <si>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</si>
  <si>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</si>
  <si>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</si>
  <si>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</si>
  <si>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</si>
  <si>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</si>
  <si>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</si>
  <si>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</si>
  <si>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</si>
  <si>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</si>
  <si>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</si>
  <si>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</si>
  <si>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</si>
  <si>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</si>
  <si>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</si>
  <si>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</si>
  <si>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</si>
  <si>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</si>
  <si>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</si>
  <si>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</si>
  <si>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</si>
  <si>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</si>
  <si>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</si>
  <si>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</si>
  <si>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</si>
  <si>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</si>
  <si>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</si>
  <si>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</si>
  <si>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</si>
  <si>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</si>
  <si>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</si>
  <si>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</si>
  <si>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</si>
  <si>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</si>
  <si>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</si>
  <si>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</si>
  <si>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</si>
  <si>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</si>
  <si>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</si>
  <si>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</si>
  <si>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</si>
  <si>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</si>
  <si>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</si>
  <si>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</si>
  <si>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</si>
  <si>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</si>
  <si>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</si>
  <si>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</si>
  <si>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</si>
  <si>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</si>
  <si>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</si>
  <si>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</si>
  <si>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</si>
  <si>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</si>
  <si>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</si>
  <si>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</si>
  <si>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</si>
  <si>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</si>
  <si>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</si>
  <si>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</si>
  <si>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</si>
  <si>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</si>
  <si>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</si>
  <si>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</si>
  <si>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</si>
  <si>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</si>
  <si>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</si>
  <si>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</si>
  <si>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</si>
  <si>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</si>
  <si>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</si>
  <si>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</si>
  <si>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</si>
  <si>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</si>
  <si>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</si>
  <si>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</si>
  <si>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</si>
  <si>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</si>
  <si>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</si>
  <si>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</si>
  <si>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</si>
  <si>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</si>
  <si>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</si>
  <si>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</si>
  <si>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</si>
  <si>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</si>
  <si>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</si>
  <si>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</si>
  <si>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</si>
  <si>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</si>
  <si>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</si>
  <si>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</si>
  <si>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</si>
  <si>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</si>
  <si>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</si>
  <si>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</si>
  <si>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</si>
  <si>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</si>
  <si>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</si>
  <si>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</si>
  <si>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</si>
  <si>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</si>
  <si>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</si>
  <si>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</si>
  <si>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</si>
  <si>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</si>
  <si>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</si>
  <si>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</si>
  <si>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</si>
  <si>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</si>
  <si>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</si>
  <si>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</si>
  <si>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</si>
  <si>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</si>
  <si>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</si>
  <si>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</si>
  <si>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</si>
  <si>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</si>
  <si>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</si>
  <si>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</si>
  <si>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</si>
  <si>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</si>
  <si>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</si>
  <si>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</si>
  <si>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</si>
  <si>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</si>
  <si>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</si>
  <si>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</si>
  <si>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</si>
  <si>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</si>
  <si>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</si>
  <si>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</si>
  <si>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</si>
  <si>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</si>
  <si>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</si>
  <si>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</si>
  <si>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</si>
  <si>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</si>
  <si>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</si>
  <si>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</si>
  <si>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</si>
  <si>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</si>
  <si>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</si>
  <si>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</si>
  <si>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</si>
  <si>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</si>
  <si>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</si>
  <si>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</si>
  <si>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</si>
  <si>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</si>
  <si>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</si>
  <si>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</si>
  <si>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</si>
  <si>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</si>
  <si>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</si>
  <si>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</si>
  <si>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</si>
  <si>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</si>
  <si>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</si>
  <si>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</si>
  <si>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</si>
  <si>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</si>
  <si>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</si>
  <si>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</si>
  <si>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</si>
  <si>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</si>
  <si>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</si>
  <si>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</si>
  <si>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</si>
  <si>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</si>
  <si>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</si>
  <si>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</si>
  <si>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</si>
  <si>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</si>
  <si>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</si>
  <si>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</si>
  <si>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</si>
  <si>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</si>
  <si>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</si>
  <si>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</si>
  <si>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</si>
  <si>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</si>
  <si>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</si>
  <si>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</si>
  <si>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</si>
  <si>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</si>
  <si>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</si>
  <si>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</si>
  <si>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</si>
  <si>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</si>
  <si>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</si>
  <si>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</si>
  <si>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</si>
  <si>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</si>
  <si>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</si>
  <si>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</si>
  <si>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</si>
  <si>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</si>
  <si>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</si>
  <si>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</si>
  <si>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</si>
  <si>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</si>
  <si>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</si>
  <si>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</si>
  <si>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</si>
  <si>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</si>
  <si>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</si>
  <si>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</si>
  <si>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</si>
  <si>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</si>
  <si>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</si>
  <si>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</si>
  <si>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</si>
  <si>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</si>
  <si>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</si>
  <si>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</si>
  <si>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</si>
  <si>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</si>
  <si>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</si>
  <si>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</si>
  <si>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</si>
  <si>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</si>
  <si>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</si>
  <si>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</si>
  <si>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</si>
  <si>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</si>
  <si>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</si>
  <si>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</si>
  <si>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</si>
  <si>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</si>
  <si>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</si>
  <si>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</si>
  <si>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</si>
  <si>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</si>
  <si>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</si>
  <si>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</si>
  <si>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</si>
  <si>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</si>
  <si>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</si>
  <si>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</si>
  <si>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</si>
  <si>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</si>
  <si>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</si>
  <si>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</si>
  <si>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</si>
  <si>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</si>
  <si>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</si>
  <si>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</si>
  <si>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</si>
  <si>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</si>
  <si>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</si>
  <si>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</si>
  <si>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</si>
  <si>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</si>
  <si>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</si>
  <si>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</si>
  <si>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</si>
  <si>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</si>
  <si>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</si>
  <si>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</si>
  <si>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</si>
  <si>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</si>
  <si>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</si>
  <si>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</si>
  <si>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</si>
  <si>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</si>
  <si>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</si>
  <si>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</si>
  <si>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</si>
  <si>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</si>
  <si>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</si>
  <si>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</si>
  <si>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</si>
  <si>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</si>
  <si>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</si>
  <si>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</si>
  <si>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</si>
  <si>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</si>
  <si>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</si>
  <si>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</si>
  <si>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</si>
  <si>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</si>
  <si>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</si>
  <si>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</si>
  <si>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</si>
  <si>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</si>
  <si>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</si>
  <si>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</si>
  <si>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</si>
  <si>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</si>
  <si>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</si>
  <si>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</si>
  <si>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</si>
  <si>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</si>
  <si>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</si>
  <si>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</si>
  <si>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</si>
  <si>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</si>
  <si>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</si>
  <si>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</si>
  <si>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</si>
  <si>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</si>
  <si>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</si>
  <si>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</si>
  <si>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</si>
  <si>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</si>
  <si>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</si>
  <si>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</si>
  <si>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</si>
  <si>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</si>
  <si>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</si>
  <si>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</si>
  <si>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</si>
  <si>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</si>
  <si>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</si>
  <si>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</si>
  <si>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</si>
  <si>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</si>
  <si>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</si>
  <si>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</si>
  <si>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</si>
  <si>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</si>
  <si>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</si>
  <si>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</si>
  <si>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</si>
  <si>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</si>
  <si>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</si>
  <si>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</si>
  <si>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</si>
  <si>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</si>
  <si>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</si>
  <si>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</si>
  <si>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</si>
  <si>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</si>
  <si>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</si>
  <si>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</si>
  <si>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</si>
  <si>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</si>
  <si>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</si>
  <si>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</si>
  <si>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</si>
  <si>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</si>
  <si>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</si>
  <si>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</si>
  <si>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</si>
  <si>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</si>
  <si>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</si>
  <si>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</si>
  <si>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</si>
  <si>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</si>
  <si>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</si>
  <si>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</si>
  <si>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</si>
  <si>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</si>
  <si>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</si>
  <si>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</si>
  <si>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</si>
  <si>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</si>
  <si>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</si>
  <si>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</si>
  <si>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</si>
  <si>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</si>
  <si>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</si>
  <si>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</si>
  <si>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</si>
  <si>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</si>
  <si>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</si>
  <si>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</si>
  <si>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</si>
  <si>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</si>
  <si>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</si>
  <si>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</si>
  <si>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</si>
  <si>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</si>
  <si>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</si>
  <si>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</si>
  <si>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</si>
  <si>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</si>
  <si>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</si>
  <si>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</si>
  <si>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</si>
  <si>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</si>
  <si>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</si>
  <si>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</si>
  <si>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</si>
  <si>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</si>
  <si>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</si>
  <si>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</si>
  <si>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</si>
  <si>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</si>
  <si>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</si>
  <si>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</si>
  <si>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</si>
  <si>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</si>
  <si>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</si>
  <si>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</si>
  <si>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</si>
  <si>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</si>
  <si>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</si>
  <si>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</si>
  <si>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</si>
  <si>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</si>
  <si>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</si>
  <si>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</si>
  <si>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</si>
  <si>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</si>
  <si>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</si>
  <si>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</si>
  <si>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</si>
  <si>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</si>
  <si>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</si>
  <si>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</si>
  <si>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</si>
  <si>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</si>
  <si>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</si>
  <si>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</si>
  <si>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</si>
  <si>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</si>
  <si>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</si>
  <si>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</si>
  <si>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</si>
  <si>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</si>
  <si>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</si>
  <si>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</si>
  <si>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</si>
  <si>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</si>
  <si>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</si>
  <si>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</si>
  <si>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</si>
  <si>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</si>
  <si>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</si>
  <si>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</si>
  <si>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</si>
  <si>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</si>
  <si>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</si>
  <si>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</si>
  <si>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</si>
  <si>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</si>
  <si>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</si>
  <si>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</si>
  <si>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</si>
  <si>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</si>
  <si>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</si>
  <si>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</si>
  <si>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</si>
  <si>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</si>
  <si>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</si>
  <si>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</si>
  <si>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</si>
  <si>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</si>
  <si>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</si>
  <si>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</si>
  <si>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</si>
  <si>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</si>
  <si>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</si>
  <si>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</si>
  <si>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</si>
  <si>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</si>
  <si>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</si>
  <si>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</si>
  <si>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</si>
  <si>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</si>
  <si>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</si>
  <si>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</si>
  <si>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</si>
  <si>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</si>
  <si>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</si>
  <si>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</si>
  <si>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</si>
  <si>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</si>
  <si>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</si>
  <si>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</si>
  <si>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</si>
  <si>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</si>
  <si>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</si>
  <si>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</si>
  <si>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</si>
  <si>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</si>
  <si>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</si>
  <si>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</si>
  <si>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</si>
  <si>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</si>
  <si>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</si>
  <si>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</si>
  <si>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</si>
  <si>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</si>
  <si>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</si>
  <si>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</si>
  <si>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</si>
  <si>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</si>
  <si>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</si>
  <si>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</si>
  <si>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</si>
  <si>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</si>
  <si>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</si>
  <si>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</si>
  <si>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</si>
  <si>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</si>
  <si>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</si>
  <si>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</si>
  <si>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</si>
  <si>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</si>
  <si>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</si>
  <si>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</si>
  <si>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</si>
  <si>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</si>
  <si>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</si>
  <si>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</si>
  <si>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</si>
  <si>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</si>
  <si>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</si>
  <si>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</si>
  <si>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</si>
  <si>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</si>
  <si>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</si>
  <si>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</si>
  <si>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</si>
  <si>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</si>
  <si>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</si>
  <si>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</si>
  <si>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</si>
  <si>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</si>
  <si>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</si>
  <si>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</si>
  <si>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</si>
  <si>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</si>
  <si>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</si>
  <si>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</si>
  <si>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</si>
  <si>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</si>
  <si>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</si>
  <si>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</si>
  <si>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</si>
  <si>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</si>
  <si>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</si>
  <si>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</si>
  <si>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</si>
  <si>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</si>
  <si>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</si>
  <si>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</si>
  <si>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</si>
  <si>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</si>
  <si>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</si>
  <si>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</si>
  <si>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</si>
  <si>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</si>
  <si>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</si>
  <si>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</si>
  <si>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</si>
  <si>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</si>
  <si>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</si>
  <si>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</si>
  <si>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</si>
  <si>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</si>
  <si>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</si>
  <si>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</si>
  <si>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</si>
  <si>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</si>
  <si>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</si>
  <si>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</si>
  <si>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</si>
  <si>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</si>
  <si>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</si>
  <si>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</si>
  <si>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</si>
  <si>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</si>
  <si>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</si>
  <si>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</si>
  <si>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</si>
  <si>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</si>
  <si>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</si>
  <si>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</si>
  <si>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</si>
  <si>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</si>
  <si>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</si>
  <si>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</si>
  <si>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</si>
  <si>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</si>
  <si>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</si>
  <si>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</si>
  <si>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</si>
  <si>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</si>
  <si>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</si>
  <si>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</si>
  <si>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</si>
  <si>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</si>
  <si>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</si>
  <si>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</si>
  <si>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</si>
  <si>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</si>
  <si>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</si>
  <si>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</si>
  <si>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</si>
  <si>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</si>
  <si>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</si>
  <si>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</si>
  <si>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</si>
  <si>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</si>
  <si>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</si>
  <si>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</si>
  <si>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</si>
  <si>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</si>
  <si>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</si>
  <si>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</si>
  <si>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</si>
  <si>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</si>
  <si>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</si>
  <si>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</si>
  <si>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</si>
  <si>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</si>
  <si>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</si>
  <si>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</si>
  <si>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</si>
  <si>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</si>
  <si>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</si>
  <si>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</si>
  <si>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</si>
  <si>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</si>
  <si>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</si>
  <si>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</si>
  <si>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</si>
  <si>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</si>
  <si>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</si>
  <si>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</si>
  <si>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</si>
  <si>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</si>
  <si>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</si>
  <si>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</si>
  <si>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</si>
  <si>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</si>
  <si>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</si>
  <si>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</si>
  <si>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</si>
  <si>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</si>
  <si>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</si>
  <si>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</si>
  <si>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</si>
  <si>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</si>
  <si>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</si>
  <si>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</si>
  <si>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</si>
  <si>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</si>
  <si>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</si>
  <si>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</si>
  <si>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</si>
  <si>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</si>
  <si>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</si>
  <si>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</si>
  <si>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</si>
  <si>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</si>
  <si>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</si>
  <si>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</si>
  <si>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</si>
  <si>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</si>
  <si>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</si>
  <si>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</si>
  <si>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</si>
  <si>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</si>
  <si>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</si>
  <si>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</si>
  <si>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</si>
  <si>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</si>
  <si>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</si>
  <si>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</si>
  <si>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</si>
  <si>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</si>
  <si>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</si>
  <si>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</si>
  <si>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</si>
  <si>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</si>
  <si>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</si>
  <si>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</si>
  <si>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</si>
  <si>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</si>
  <si>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</si>
  <si>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</si>
  <si>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</si>
  <si>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</si>
  <si>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</si>
  <si>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</si>
  <si>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</si>
  <si>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</si>
  <si>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</si>
  <si>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</si>
  <si>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</si>
  <si>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</si>
  <si>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</si>
  <si>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</si>
  <si>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</si>
  <si>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</si>
  <si>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</si>
  <si>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</si>
  <si>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</si>
  <si>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</si>
  <si>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</si>
  <si>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</si>
  <si>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</si>
  <si>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</si>
  <si>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</si>
  <si>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</si>
  <si>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</si>
  <si>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</si>
  <si>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</si>
  <si>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</si>
  <si>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</si>
  <si>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</si>
  <si>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</si>
  <si>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</si>
  <si>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</si>
  <si>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</si>
  <si>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</si>
  <si>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</si>
  <si>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</si>
  <si>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</si>
  <si>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</si>
  <si>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</si>
  <si>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</si>
  <si>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</si>
  <si>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</si>
  <si>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</si>
  <si>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</si>
  <si>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</si>
  <si>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</si>
  <si>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</si>
  <si>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</si>
  <si>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</si>
  <si>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</si>
  <si>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</si>
  <si>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</si>
  <si>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</si>
  <si>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</si>
  <si>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</si>
  <si>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</si>
  <si>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</si>
  <si>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</si>
  <si>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</si>
  <si>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</si>
  <si>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</si>
  <si>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</si>
  <si>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</si>
  <si>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</si>
  <si>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</si>
  <si>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</si>
  <si>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</si>
  <si>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</si>
  <si>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</si>
  <si>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</si>
  <si>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</si>
  <si>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</si>
  <si>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</si>
  <si>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</si>
  <si>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</si>
  <si>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</si>
  <si>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</si>
  <si>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</si>
  <si>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</si>
  <si>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</si>
  <si>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</si>
  <si>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</si>
  <si>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</si>
  <si>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</si>
  <si>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</si>
  <si>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</si>
  <si>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</si>
  <si>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</si>
  <si>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</si>
  <si>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</si>
  <si>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</si>
  <si>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</si>
  <si>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</si>
  <si>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</si>
  <si>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</si>
  <si>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</si>
  <si>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</si>
  <si>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</si>
  <si>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</si>
  <si>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</si>
  <si>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</si>
  <si>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</si>
  <si>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</si>
  <si>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</si>
  <si>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</si>
  <si>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</si>
  <si>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</si>
  <si>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</si>
  <si>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</si>
  <si>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</si>
  <si>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</si>
  <si>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</si>
  <si>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</si>
  <si>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</si>
  <si>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</si>
  <si>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</si>
  <si>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</si>
  <si>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</si>
  <si>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</si>
  <si>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</si>
  <si>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</si>
  <si>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</si>
  <si>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</si>
  <si>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</si>
  <si>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</si>
  <si>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</si>
  <si>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</si>
  <si>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</si>
  <si>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</si>
  <si>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</si>
  <si>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</si>
  <si>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</si>
  <si>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</si>
  <si>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</si>
  <si>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</si>
  <si>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</si>
  <si>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</si>
  <si>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</si>
  <si>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</si>
  <si>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</si>
  <si>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</si>
  <si>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</si>
  <si>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</si>
  <si>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</si>
  <si>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</si>
  <si>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</si>
  <si>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</si>
  <si>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</si>
  <si>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</si>
  <si>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</si>
  <si>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</si>
  <si>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</si>
  <si>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</si>
  <si>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</si>
  <si>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</si>
  <si>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</si>
  <si>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</si>
  <si>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</si>
  <si>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</si>
  <si>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</si>
  <si>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</si>
  <si>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</si>
  <si>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</si>
  <si>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</si>
  <si>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</si>
  <si>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</si>
  <si>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</si>
  <si>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</si>
  <si>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</si>
  <si>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</si>
  <si>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</si>
  <si>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</si>
  <si>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</si>
  <si>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</si>
  <si>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</si>
  <si>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</si>
  <si>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</si>
  <si>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</si>
  <si>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</si>
  <si>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</si>
  <si>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</si>
  <si>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</si>
  <si>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</si>
  <si>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</si>
  <si>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</si>
  <si>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</si>
  <si>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</si>
  <si>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</si>
  <si>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</si>
  <si>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</si>
  <si>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</si>
  <si>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</si>
  <si>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</si>
  <si>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</si>
  <si>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</si>
  <si>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</si>
  <si>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</si>
  <si>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</si>
  <si>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</si>
  <si>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</si>
  <si>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</si>
  <si>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</si>
  <si>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</si>
  <si>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</si>
  <si>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</si>
  <si>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</si>
  <si>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</si>
  <si>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</si>
  <si>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</si>
  <si>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</si>
  <si>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</si>
  <si>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</si>
  <si>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</si>
  <si>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</si>
  <si>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</si>
  <si>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</si>
  <si>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</si>
  <si>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</si>
  <si>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</si>
  <si>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</si>
  <si>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</si>
  <si>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</si>
  <si>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</si>
  <si>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</si>
  <si>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</si>
  <si>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</si>
  <si>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</si>
  <si>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</si>
  <si>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</si>
  <si>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</si>
  <si>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</si>
  <si>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</si>
  <si>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</si>
  <si>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</si>
  <si>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</si>
  <si>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</si>
  <si>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</si>
  <si>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</si>
  <si>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</si>
  <si>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</si>
  <si>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</si>
  <si>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</si>
  <si>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</si>
  <si>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</si>
  <si>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</si>
  <si>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</si>
  <si>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</si>
  <si>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</si>
  <si>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</si>
  <si>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</si>
  <si>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</si>
  <si>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</si>
  <si>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</si>
  <si>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</si>
  <si>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</si>
  <si>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</si>
  <si>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</si>
  <si>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</si>
  <si>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</si>
  <si>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</si>
  <si>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</si>
  <si>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</si>
  <si>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</si>
  <si>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</si>
  <si>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</si>
  <si>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</si>
  <si>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</si>
  <si>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</si>
  <si>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</si>
  <si>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</si>
  <si>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</si>
  <si>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</si>
  <si>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</si>
  <si>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</si>
  <si>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</si>
  <si>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</si>
  <si>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</si>
  <si>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</si>
  <si>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</si>
  <si>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</si>
  <si>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</si>
  <si>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</si>
  <si>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</si>
  <si>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</si>
  <si>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</si>
  <si>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</si>
  <si>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</si>
  <si>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</si>
  <si>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</si>
  <si>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</si>
  <si>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</si>
  <si>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</si>
  <si>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</si>
  <si>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</si>
  <si>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</si>
  <si>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</si>
  <si>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</si>
  <si>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</si>
  <si>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</si>
  <si>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</si>
  <si>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</si>
  <si>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</si>
  <si>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</si>
  <si>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</si>
  <si>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</si>
  <si>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</si>
  <si>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</si>
  <si>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</si>
  <si>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</si>
  <si>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</si>
  <si>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</si>
  <si>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</si>
  <si>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</si>
  <si>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</si>
  <si>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</si>
  <si>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</si>
  <si>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</si>
  <si>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</si>
  <si>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</si>
  <si>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</si>
  <si>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</si>
  <si>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</si>
  <si>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</si>
  <si>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</si>
  <si>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</si>
  <si>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</si>
  <si>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</si>
  <si>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</si>
  <si>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</si>
  <si>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</si>
  <si>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</si>
  <si>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</si>
  <si>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</si>
  <si>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</si>
  <si>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</si>
  <si>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</si>
  <si>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</si>
  <si>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</si>
  <si>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</si>
  <si>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</si>
  <si>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</si>
  <si>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</si>
  <si>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</si>
  <si>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</si>
  <si>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</si>
  <si>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</si>
  <si>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</si>
  <si>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</si>
  <si>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</si>
  <si>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</si>
  <si>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</si>
  <si>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</si>
  <si>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</si>
  <si>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</si>
  <si>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</si>
  <si>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</si>
  <si>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</si>
  <si>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</si>
  <si>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</si>
  <si>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</si>
  <si>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</si>
  <si>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</si>
  <si>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</si>
  <si>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</si>
  <si>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</si>
  <si>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</si>
  <si>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</si>
  <si>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</si>
  <si>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</si>
  <si>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</si>
  <si>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</si>
  <si>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</si>
  <si>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</si>
  <si>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</si>
  <si>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</si>
  <si>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</si>
  <si>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</si>
  <si>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</si>
  <si>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</si>
  <si>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</si>
  <si>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</si>
  <si>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</si>
  <si>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</si>
  <si>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</si>
  <si>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</si>
  <si>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</si>
  <si>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</si>
  <si>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</si>
  <si>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</si>
  <si>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</si>
  <si>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</si>
  <si>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</si>
  <si>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</si>
  <si>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</si>
  <si>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</si>
  <si>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</si>
  <si>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</si>
  <si>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</si>
  <si>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</si>
  <si>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</si>
  <si>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</si>
  <si>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</si>
  <si>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</si>
  <si>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</si>
  <si>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</si>
  <si>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</si>
  <si>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</si>
  <si>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</si>
  <si>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</si>
  <si>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</si>
  <si>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</si>
  <si>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</si>
  <si>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</si>
  <si>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</si>
  <si>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</si>
  <si>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</si>
  <si>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</si>
  <si>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</si>
  <si>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</si>
  <si>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</si>
  <si>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</si>
  <si>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</si>
  <si>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</si>
  <si>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</si>
  <si>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</si>
  <si>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</si>
  <si>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</si>
  <si>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</si>
  <si>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</si>
  <si>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</si>
  <si>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</si>
  <si>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</si>
  <si>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</si>
  <si>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</si>
  <si>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</si>
  <si>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</si>
  <si>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</si>
  <si>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</si>
  <si>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</si>
  <si>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</si>
  <si>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</si>
  <si>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</si>
  <si>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</si>
  <si>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</si>
  <si>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</si>
  <si>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</si>
  <si>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</si>
  <si>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</si>
  <si>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</si>
  <si>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</si>
  <si>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</si>
  <si>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</si>
  <si>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</si>
  <si>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</si>
  <si>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</si>
  <si>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</si>
  <si>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</si>
  <si>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</si>
  <si>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</si>
  <si>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</si>
  <si>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</si>
  <si>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</si>
  <si>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</si>
  <si>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</si>
  <si>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</si>
  <si>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</si>
  <si>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</si>
  <si>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</si>
  <si>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</si>
  <si>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</si>
  <si>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</si>
  <si>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</si>
  <si>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</si>
  <si>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</si>
  <si>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</si>
  <si>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</si>
  <si>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</si>
  <si>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</si>
  <si>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</si>
  <si>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</si>
  <si>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</si>
  <si>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</si>
  <si>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</si>
  <si>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</si>
  <si>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</si>
  <si>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</si>
  <si>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</si>
  <si>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</si>
  <si>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</si>
  <si>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</si>
  <si>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</si>
  <si>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</si>
  <si>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</si>
  <si>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</si>
  <si>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</si>
  <si>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</si>
  <si>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</si>
  <si>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</si>
  <si>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</si>
  <si>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</si>
  <si>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</si>
  <si>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</si>
  <si>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</si>
  <si>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</si>
  <si>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</si>
  <si>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</si>
  <si>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</si>
  <si>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</si>
  <si>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</si>
  <si>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</si>
  <si>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</si>
  <si>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</si>
  <si>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</si>
  <si>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</si>
  <si>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</si>
  <si>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</si>
  <si>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</si>
  <si>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</si>
  <si>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</si>
  <si>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</si>
  <si>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</si>
  <si>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</si>
  <si>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</si>
  <si>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</si>
  <si>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</si>
  <si>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</si>
  <si>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</si>
  <si>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</si>
  <si>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</si>
  <si>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</si>
  <si>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</si>
  <si>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</si>
  <si>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</si>
  <si>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</si>
  <si>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</si>
  <si>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</si>
  <si>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</si>
  <si>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</si>
  <si>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</si>
  <si>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</si>
  <si>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</si>
  <si>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</si>
  <si>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</si>
  <si>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</si>
  <si>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</si>
  <si>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</si>
  <si>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</si>
  <si>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</si>
  <si>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</si>
  <si>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</si>
  <si>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</si>
  <si>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</si>
  <si>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</si>
  <si>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</si>
  <si>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</si>
  <si>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</si>
  <si>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</si>
  <si>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</si>
  <si>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</si>
  <si>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</si>
  <si>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</si>
  <si>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</si>
  <si>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</si>
  <si>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</si>
  <si>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</si>
  <si>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</si>
  <si>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</si>
  <si>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</si>
  <si>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</si>
  <si>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</si>
  <si>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</si>
  <si>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</si>
  <si>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</si>
  <si>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</si>
  <si>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</si>
  <si>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</si>
  <si>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</si>
  <si>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</si>
  <si>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</si>
  <si>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</si>
  <si>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</si>
  <si>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</si>
  <si>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</si>
  <si>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</si>
  <si>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</si>
  <si>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</si>
  <si>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</si>
  <si>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</si>
  <si>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</si>
  <si>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</si>
  <si>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</si>
  <si>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</si>
  <si>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</si>
  <si>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</si>
  <si>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</si>
  <si>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</si>
  <si>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</si>
  <si>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</si>
  <si>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</si>
  <si>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</si>
  <si>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</si>
  <si>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</si>
  <si>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</si>
  <si>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</si>
  <si>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</si>
  <si>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</si>
  <si>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</si>
  <si>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</si>
  <si>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</si>
  <si>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</si>
  <si>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</si>
  <si>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</si>
  <si>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</si>
  <si>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</si>
  <si>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</si>
  <si>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</si>
  <si>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</si>
  <si>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</si>
  <si>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</si>
  <si>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</si>
  <si>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</si>
  <si>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</si>
  <si>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</si>
  <si>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</si>
  <si>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</si>
  <si>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</si>
  <si>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</si>
  <si>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</si>
  <si>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</si>
  <si>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</si>
  <si>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</si>
  <si>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</si>
  <si>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</si>
  <si>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</si>
  <si>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</si>
  <si>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</si>
  <si>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</si>
  <si>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</si>
  <si>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</si>
  <si>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</si>
  <si>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</si>
  <si>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</si>
  <si>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</si>
  <si>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</si>
  <si>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</si>
  <si>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</si>
  <si>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</si>
  <si>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</si>
  <si>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</si>
  <si>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</si>
  <si>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</si>
  <si>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</si>
  <si>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</si>
  <si>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</si>
  <si>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</si>
  <si>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</si>
  <si>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</si>
  <si>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</si>
  <si>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</si>
  <si>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</si>
  <si>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</si>
  <si>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</si>
  <si>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</si>
  <si>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</si>
  <si>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</si>
  <si>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</si>
  <si>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</si>
  <si>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</si>
  <si>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</si>
  <si>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</si>
  <si>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</si>
  <si>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</si>
  <si>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</si>
  <si>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</si>
  <si>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</si>
  <si>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</si>
  <si>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</si>
  <si>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</si>
  <si>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</si>
  <si>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</si>
  <si>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</si>
  <si>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</si>
  <si>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</si>
  <si>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</si>
  <si>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</si>
  <si>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</si>
  <si>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</si>
  <si>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</si>
  <si>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</si>
  <si>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</si>
  <si>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</si>
  <si>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</si>
  <si>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</si>
  <si>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</si>
  <si>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</si>
  <si>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</si>
  <si>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</si>
  <si>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</si>
  <si>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</si>
  <si>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</si>
  <si>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</si>
  <si>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</si>
  <si>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</si>
  <si>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</si>
  <si>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</si>
  <si>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</si>
  <si>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</si>
  <si>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</si>
  <si>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</si>
  <si>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</si>
  <si>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</si>
  <si>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</si>
  <si>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</si>
  <si>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</si>
  <si>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</si>
  <si>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</si>
  <si>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</si>
  <si>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</si>
  <si>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</si>
  <si>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</si>
  <si>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</si>
  <si>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</si>
  <si>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</si>
  <si>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</si>
  <si>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</si>
  <si>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</si>
  <si>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</si>
  <si>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</si>
  <si>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</si>
  <si>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</si>
  <si>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</si>
  <si>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</si>
  <si>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</si>
  <si>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</si>
  <si>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</si>
  <si>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</si>
  <si>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</si>
  <si>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</si>
  <si>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</si>
  <si>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</si>
  <si>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</si>
  <si>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</si>
  <si>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</si>
  <si>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</si>
  <si>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</si>
  <si>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</si>
  <si>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</si>
  <si>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</si>
  <si>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</si>
  <si>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</si>
  <si>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</si>
  <si>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</si>
  <si>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</si>
  <si>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</si>
  <si>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</si>
  <si>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</si>
  <si>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</si>
  <si>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</si>
  <si>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</si>
  <si>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</si>
  <si>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</si>
  <si>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</si>
  <si>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</si>
  <si>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</si>
  <si>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</si>
  <si>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</si>
  <si>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</si>
  <si>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</si>
  <si>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</si>
  <si>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</si>
  <si>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</si>
  <si>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</si>
  <si>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</si>
  <si>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</si>
  <si>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</si>
  <si>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</si>
  <si>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</si>
  <si>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</si>
  <si>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</si>
  <si>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</si>
  <si>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</si>
  <si>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</si>
  <si>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</si>
  <si>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</si>
  <si>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</si>
  <si>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</si>
  <si>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</si>
  <si>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</si>
  <si>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</si>
  <si>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</si>
  <si>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</si>
  <si>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</si>
  <si>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</si>
  <si>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</si>
  <si>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</si>
  <si>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</si>
  <si>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</si>
  <si>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</si>
  <si>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</si>
  <si>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</si>
  <si>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</si>
  <si>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</si>
  <si>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</si>
  <si>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</si>
  <si>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</si>
  <si>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</si>
  <si>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</si>
  <si>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</si>
  <si>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</si>
  <si>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</si>
  <si>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</si>
  <si>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</si>
  <si>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</si>
  <si>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</si>
  <si>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</si>
  <si>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</si>
  <si>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</si>
  <si>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</si>
  <si>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</si>
  <si>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</si>
  <si>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</si>
  <si>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</si>
  <si>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</si>
  <si>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</si>
  <si>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</si>
  <si>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</si>
  <si>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</si>
  <si>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</si>
  <si>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</si>
  <si>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</si>
  <si>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</si>
  <si>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</si>
  <si>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</si>
  <si>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</si>
  <si>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</si>
  <si>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</si>
  <si>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</si>
  <si>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</si>
  <si>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</si>
  <si>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</si>
  <si>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</si>
  <si>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</si>
  <si>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</si>
  <si>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</si>
  <si>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</si>
  <si>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</si>
  <si>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</si>
  <si>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</si>
  <si>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</si>
  <si>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</si>
  <si>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</si>
  <si>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</si>
  <si>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</si>
  <si>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</si>
  <si>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</si>
  <si>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</si>
  <si>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</si>
  <si>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</si>
  <si>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</si>
  <si>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</si>
  <si>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</si>
  <si>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</si>
  <si>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</si>
  <si>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</si>
  <si>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</si>
  <si>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</si>
  <si>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</si>
  <si>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</si>
  <si>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</si>
  <si>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</si>
  <si>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</si>
  <si>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</si>
  <si>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</si>
  <si>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</si>
  <si>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</si>
  <si>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</si>
  <si>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</si>
  <si>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</si>
  <si>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</si>
  <si>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</si>
  <si>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</si>
  <si>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</si>
  <si>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</si>
  <si>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</si>
  <si>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</si>
  <si>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</si>
  <si>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</si>
  <si>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</si>
  <si>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</si>
  <si>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</si>
  <si>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</si>
  <si>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</si>
  <si>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</si>
  <si>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</si>
  <si>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</si>
  <si>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</si>
  <si>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</si>
  <si>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</si>
  <si>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</si>
  <si>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</si>
  <si>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</si>
  <si>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</si>
  <si>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</si>
  <si>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</si>
  <si>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</si>
  <si>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</si>
  <si>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</si>
  <si>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</si>
  <si>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</si>
  <si>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</si>
  <si>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</si>
  <si>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</si>
  <si>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</si>
  <si>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</si>
  <si>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</si>
  <si>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</si>
  <si>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</si>
  <si>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</si>
  <si>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</si>
  <si>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</si>
  <si>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</si>
  <si>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</si>
  <si>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</si>
  <si>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</si>
  <si>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</si>
  <si>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</si>
  <si>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</si>
  <si>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</si>
  <si>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</si>
  <si>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</si>
  <si>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</si>
  <si>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</si>
  <si>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</si>
  <si>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</si>
  <si>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</si>
  <si>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</si>
  <si>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</si>
  <si>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</si>
  <si>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</si>
  <si>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</si>
  <si>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</si>
  <si>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</si>
  <si>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</si>
  <si>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</si>
  <si>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</si>
  <si>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</si>
  <si>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</si>
  <si>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</si>
  <si>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</si>
  <si>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</si>
  <si>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</si>
  <si>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</si>
  <si>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</si>
  <si>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</si>
  <si>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</si>
  <si>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</si>
  <si>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</si>
  <si>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</si>
  <si>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</si>
  <si>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</si>
  <si>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</si>
  <si>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</si>
  <si>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</si>
  <si>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</si>
  <si>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</si>
  <si>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</si>
  <si>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</si>
  <si>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</si>
  <si>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</si>
  <si>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</si>
  <si>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</si>
  <si>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</si>
  <si>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</si>
  <si>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</si>
  <si>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</si>
  <si>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</si>
  <si>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</si>
  <si>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</si>
  <si>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</si>
  <si>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</si>
  <si>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</si>
  <si>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</si>
  <si>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</si>
  <si>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</si>
  <si>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</si>
  <si>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</si>
  <si>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</si>
  <si>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</si>
  <si>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</si>
  <si>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</si>
  <si>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</si>
  <si>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</si>
  <si>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</si>
  <si>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</si>
  <si>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</si>
  <si>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</si>
  <si>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</si>
  <si>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</si>
  <si>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</si>
  <si>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</si>
  <si>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</si>
  <si>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</si>
  <si>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</si>
  <si>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</si>
  <si>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</si>
  <si>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DE BIENESTAR FAMILIAR ICBF</t>
  </si>
  <si>
    <t>316</t>
  </si>
  <si>
    <t>967</t>
  </si>
  <si>
    <t>279</t>
  </si>
  <si>
    <t>169</t>
  </si>
  <si>
    <t>683</t>
  </si>
  <si>
    <t>prestar los servicios centro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</si>
  <si>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</si>
  <si>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</si>
  <si>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prioritariamente en situación de desplazamiento, y en la modalidad Fami, apoyar a las familias en desarrollo con mujeres gestantes, madres lactantes y niños y niñas menores de 2 años que se encuentran en vulnerabilidad psicoafectiva, nutricional, económica y social prioritariamente en situación de desplazamiento.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</si>
  <si>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</si>
  <si>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MUNICIPIO DE MEDELLIN</t>
  </si>
  <si>
    <t>4600012713</t>
  </si>
  <si>
    <t>4600017242</t>
  </si>
  <si>
    <t>4600020606</t>
  </si>
  <si>
    <t>4600024191</t>
  </si>
  <si>
    <t>4600045139</t>
  </si>
  <si>
    <t>4600052531</t>
  </si>
  <si>
    <t>4600055300</t>
  </si>
  <si>
    <t>4600063442</t>
  </si>
  <si>
    <t>4600068459</t>
  </si>
  <si>
    <t>4600073721</t>
  </si>
  <si>
    <t>4600073547</t>
  </si>
  <si>
    <t>4600078807</t>
  </si>
  <si>
    <t>4600083661</t>
  </si>
  <si>
    <t>4600084246</t>
  </si>
  <si>
    <t>4600084195</t>
  </si>
  <si>
    <t>4600020806</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</si>
  <si>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</si>
  <si>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</si>
  <si>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</si>
  <si>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</si>
  <si>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</si>
  <si>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familiar</t>
  </si>
  <si>
    <t>Prestación de servicios para la operación del Jardin infantil Buen Comienzo "calazania-Roberto Seguin"</t>
  </si>
  <si>
    <t>Atención integral a niños/niñas hasta los 5 años en la modalidad entorno instrirucional 8 horas</t>
  </si>
  <si>
    <t>Contrato de prestación de servicios para la operación del Jardin Infantil Buen Comienzo "calazania-Parroco Roberto seguin"</t>
  </si>
  <si>
    <t>Atención integral a niños/niñas hasta los 5 años en la modalidad entorno institucional 8 horas en centro infantil.</t>
  </si>
  <si>
    <t>Contrato de Prestación de Servicios para la operación del Jardín Infantil Buen Comienzo “Calazania-Parroco Roberto Seguin”</t>
  </si>
  <si>
    <t>Atención integral a niños/niñas hasta los 5 años en la Modalidad Entorno Institucional 8 Horas en Centro Infantil.</t>
  </si>
  <si>
    <t>Contrato de prestación de servicios para la operación de jardín infantil BUEN COMIENZO “MANANTIALES”</t>
  </si>
  <si>
    <t>Contrato de prestación de servicios para la operación de jardin infantil buen comienzo "calazania parroco roberto seguin"</t>
  </si>
  <si>
    <t>Atenciòn integral a niños /niñas hasta los 5 años en la modalidad entorno institucional 8 hotas en Centro infantil</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</si>
  <si>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
institucional, Centro infantil 8 horas)</t>
  </si>
  <si>
    <t>GOBERNACION DE ANTIOQUIA</t>
  </si>
  <si>
    <t>SECRETARIA DE EDUCACION DE MEDELLIN</t>
  </si>
  <si>
    <t>4600004989</t>
  </si>
  <si>
    <t>4600087179</t>
  </si>
  <si>
    <t>Aunar esfuerzos para el desarrollo de acciones de atención integral a la primera infancia bajo la Modalidad familiar e institucional en la subregión de Urabá</t>
  </si>
  <si>
    <t>Atención integral a niños/niñas hasta los 5 años en la
modalidad entorno institucional 8 horas en centro infantil</t>
  </si>
  <si>
    <t>Carrera 86 No 34-61  Medellin - Antioquia</t>
  </si>
  <si>
    <t>4447559</t>
  </si>
  <si>
    <t>corporacionlatina@corlatina.edu.co</t>
  </si>
  <si>
    <t>ALBA NUBIA MENDEZ GARCES</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</si>
  <si>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</si>
  <si>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762614907</t>
  </si>
  <si>
    <t>La atencion se prestara en la modalidad de desarrollo infantl (CDI) y desarrollo infantil en medio familiar, en las unidades de atencion de jurisdicion del centro zonal nororiental de la regional del Valle del  Cauca del Instituto Colombiano de Bienestar Familiar en los Municipios relacionandos en el anexo que hace parte integrla de este contrato. teniendo en cuenta el valor de la canasta de referencia para la correspondiente vigencia establecida en los documentos tecnicos- operativos de modalidad, en desarrollo del presente contrato se atendera a 850 niños y niñas menores de 5 años y /o hasta su ingreso al sistema educativo en la modalidad centro de desarrollo infantil, y beneficiarios, mujeres gestantes, madres lactantes, niños y niñas menores de 5 años y/o hasta su ingreso al sistema educativo, de acuerdo con los criterios de focalizacion definidos por el ICBF en dichos documentos.</t>
  </si>
  <si>
    <t>2021-17-2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</si>
</sst>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55" zoomScaleNormal="55" zoomScaleSheetLayoutView="40" zoomScalePageLayoutView="40" workbookViewId="0">
      <selection activeCell="K71" sqref="K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2733</v>
      </c>
      <c r="D15" s="35"/>
      <c r="E15" s="35"/>
      <c r="F15" s="5"/>
      <c r="G15" s="32" t="s">
        <v>1168</v>
      </c>
      <c r="H15" s="103" t="s">
        <v>64</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240"/>
      <c r="I20" s="146" t="s">
        <v>64</v>
      </c>
      <c r="J20" s="147" t="s">
        <v>382</v>
      </c>
      <c r="K20" s="148">
        <v>951152692</v>
      </c>
      <c r="L20" s="149"/>
      <c r="M20" s="149">
        <v>44561</v>
      </c>
      <c r="N20" s="132">
        <f>+(M20-L20)/30</f>
        <v>1485.3666666666666</v>
      </c>
      <c r="O20" s="135"/>
      <c r="U20" s="131"/>
      <c r="V20" s="105">
        <f ca="1">NOW()</f>
        <v>44200.511711689818</v>
      </c>
      <c r="W20" s="105">
        <f ca="1">NOW()</f>
        <v>44200.511711689818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CORPORACION LATINA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2730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2677</v>
      </c>
      <c r="E48" s="142">
        <v>43487</v>
      </c>
      <c r="F48" s="142">
        <v>43812</v>
      </c>
      <c r="G48" s="157">
        <f>IF(AND(E48&lt;&gt;"",F48&lt;&gt;""),((F48-E48)/30),"")</f>
        <v>10.833333333333334</v>
      </c>
      <c r="H48" s="119" t="s">
        <v>2682</v>
      </c>
      <c r="I48" s="112" t="s">
        <v>36</v>
      </c>
      <c r="J48" s="112" t="s">
        <v>50</v>
      </c>
      <c r="K48" s="120">
        <v>1157569186</v>
      </c>
      <c r="L48" s="113" t="s">
        <v>1148</v>
      </c>
      <c r="M48" s="114"/>
      <c r="N48" s="113" t="s">
        <v>27</v>
      </c>
      <c r="O48" s="113" t="s">
        <v>1148</v>
      </c>
      <c r="P48" s="78"/>
    </row>
    <row r="49" spans="1:16" s="6" customFormat="1" ht="24.75" customHeight="1" x14ac:dyDescent="0.25">
      <c r="A49" s="140">
        <v>2</v>
      </c>
      <c r="B49" s="119" t="s">
        <v>2676</v>
      </c>
      <c r="C49" s="111" t="s">
        <v>31</v>
      </c>
      <c r="D49" s="110" t="s">
        <v>2678</v>
      </c>
      <c r="E49" s="142">
        <v>43040</v>
      </c>
      <c r="F49" s="142">
        <v>43404</v>
      </c>
      <c r="G49" s="157">
        <f t="shared" ref="G49:G50" si="2">IF(AND(E49&lt;&gt;"",F49&lt;&gt;""),((F49-E49)/30),"")</f>
        <v>12.133333333333333</v>
      </c>
      <c r="H49" s="119" t="s">
        <v>2683</v>
      </c>
      <c r="I49" s="112" t="s">
        <v>36</v>
      </c>
      <c r="J49" s="112" t="s">
        <v>51</v>
      </c>
      <c r="K49" s="120">
        <v>288092193</v>
      </c>
      <c r="L49" s="113" t="s">
        <v>1148</v>
      </c>
      <c r="M49" s="114"/>
      <c r="N49" s="113" t="s">
        <v>27</v>
      </c>
      <c r="O49" s="113" t="s">
        <v>1148</v>
      </c>
      <c r="P49" s="78"/>
    </row>
    <row r="50" spans="1:16" s="6" customFormat="1" ht="24.75" customHeight="1" x14ac:dyDescent="0.25">
      <c r="A50" s="140">
        <v>3</v>
      </c>
      <c r="B50" s="119" t="s">
        <v>2676</v>
      </c>
      <c r="C50" s="111" t="s">
        <v>31</v>
      </c>
      <c r="D50" s="110" t="s">
        <v>2679</v>
      </c>
      <c r="E50" s="142">
        <v>40563</v>
      </c>
      <c r="F50" s="142">
        <v>40908</v>
      </c>
      <c r="G50" s="157">
        <f t="shared" si="2"/>
        <v>11.5</v>
      </c>
      <c r="H50" s="116" t="s">
        <v>2684</v>
      </c>
      <c r="I50" s="112" t="s">
        <v>36</v>
      </c>
      <c r="J50" s="112" t="s">
        <v>38</v>
      </c>
      <c r="K50" s="120">
        <v>386797170</v>
      </c>
      <c r="L50" s="113" t="s">
        <v>1148</v>
      </c>
      <c r="M50" s="114"/>
      <c r="N50" s="113" t="s">
        <v>2634</v>
      </c>
      <c r="O50" s="113" t="s">
        <v>1148</v>
      </c>
      <c r="P50" s="78"/>
    </row>
    <row r="51" spans="1:16" s="6" customFormat="1" ht="24.75" customHeight="1" outlineLevel="1" x14ac:dyDescent="0.25">
      <c r="A51" s="140">
        <v>4</v>
      </c>
      <c r="B51" s="119" t="s">
        <v>2676</v>
      </c>
      <c r="C51" s="111" t="s">
        <v>31</v>
      </c>
      <c r="D51" s="110" t="s">
        <v>2680</v>
      </c>
      <c r="E51" s="142">
        <v>40928</v>
      </c>
      <c r="F51" s="142">
        <v>41273</v>
      </c>
      <c r="G51" s="157">
        <f t="shared" ref="G51:G107" si="3">IF(AND(E51&lt;&gt;"",F51&lt;&gt;""),((F51-E51)/30),"")</f>
        <v>11.5</v>
      </c>
      <c r="H51" s="119" t="s">
        <v>2685</v>
      </c>
      <c r="I51" s="112" t="s">
        <v>36</v>
      </c>
      <c r="J51" s="112" t="s">
        <v>38</v>
      </c>
      <c r="K51" s="120">
        <v>220696696</v>
      </c>
      <c r="L51" s="113" t="s">
        <v>1148</v>
      </c>
      <c r="M51" s="114"/>
      <c r="N51" s="113" t="s">
        <v>27</v>
      </c>
      <c r="O51" s="113" t="s">
        <v>1148</v>
      </c>
      <c r="P51" s="78"/>
    </row>
    <row r="52" spans="1:16" s="7" customFormat="1" ht="24.75" customHeight="1" outlineLevel="1" x14ac:dyDescent="0.25">
      <c r="A52" s="141">
        <v>5</v>
      </c>
      <c r="B52" s="119" t="s">
        <v>2676</v>
      </c>
      <c r="C52" s="121" t="s">
        <v>31</v>
      </c>
      <c r="D52" s="118" t="s">
        <v>2681</v>
      </c>
      <c r="E52" s="142">
        <v>41442</v>
      </c>
      <c r="F52" s="142">
        <v>41639</v>
      </c>
      <c r="G52" s="157">
        <f>IF(AND(E52&lt;&gt;"",F52&lt;&gt;""),((F52-E52)/30),"")</f>
        <v>6.5666666666666664</v>
      </c>
      <c r="H52" s="116" t="s">
        <v>2686</v>
      </c>
      <c r="I52" s="118" t="s">
        <v>36</v>
      </c>
      <c r="J52" s="118" t="s">
        <v>38</v>
      </c>
      <c r="K52" s="120">
        <v>586860856</v>
      </c>
      <c r="L52" s="121" t="s">
        <v>1148</v>
      </c>
      <c r="M52" s="114"/>
      <c r="N52" s="121" t="s">
        <v>27</v>
      </c>
      <c r="O52" s="121" t="s">
        <v>1148</v>
      </c>
      <c r="P52" s="79"/>
    </row>
    <row r="53" spans="1:16" s="7" customFormat="1" ht="24.75" customHeight="1" outlineLevel="1" x14ac:dyDescent="0.25">
      <c r="A53" s="141">
        <v>6</v>
      </c>
      <c r="B53" s="119" t="s">
        <v>2687</v>
      </c>
      <c r="C53" s="121" t="s">
        <v>31</v>
      </c>
      <c r="D53" s="118" t="s">
        <v>2688</v>
      </c>
      <c r="E53" s="142">
        <v>39765</v>
      </c>
      <c r="F53" s="142">
        <v>39813</v>
      </c>
      <c r="G53" s="157">
        <f>IF(AND(E53&lt;&gt;"",F53&lt;&gt;""),((F53-E53)/30),"")</f>
        <v>1.6</v>
      </c>
      <c r="H53" s="119" t="s">
        <v>2704</v>
      </c>
      <c r="I53" s="118" t="s">
        <v>36</v>
      </c>
      <c r="J53" s="118" t="s">
        <v>38</v>
      </c>
      <c r="K53" s="115">
        <v>277829500</v>
      </c>
      <c r="L53" s="121" t="s">
        <v>1148</v>
      </c>
      <c r="M53" s="114"/>
      <c r="N53" s="121" t="s">
        <v>27</v>
      </c>
      <c r="O53" s="121" t="s">
        <v>1148</v>
      </c>
      <c r="P53" s="79"/>
    </row>
    <row r="54" spans="1:16" s="7" customFormat="1" ht="24.75" customHeight="1" outlineLevel="1" x14ac:dyDescent="0.25">
      <c r="A54" s="141">
        <v>7</v>
      </c>
      <c r="B54" s="119" t="s">
        <v>2687</v>
      </c>
      <c r="C54" s="121" t="s">
        <v>31</v>
      </c>
      <c r="D54" s="118" t="s">
        <v>2689</v>
      </c>
      <c r="E54" s="142">
        <v>39881</v>
      </c>
      <c r="F54" s="142">
        <v>40065</v>
      </c>
      <c r="G54" s="157">
        <f>IF(AND(E54&lt;&gt;"",F54&lt;&gt;""),((F54-E54)/30),"")</f>
        <v>6.1333333333333337</v>
      </c>
      <c r="H54" s="116" t="s">
        <v>2705</v>
      </c>
      <c r="I54" s="118" t="s">
        <v>36</v>
      </c>
      <c r="J54" s="118" t="s">
        <v>38</v>
      </c>
      <c r="K54" s="115">
        <v>654237275</v>
      </c>
      <c r="L54" s="121" t="s">
        <v>1148</v>
      </c>
      <c r="M54" s="114"/>
      <c r="N54" s="121" t="s">
        <v>27</v>
      </c>
      <c r="O54" s="121" t="s">
        <v>1148</v>
      </c>
      <c r="P54" s="79"/>
    </row>
    <row r="55" spans="1:16" s="7" customFormat="1" ht="24.75" customHeight="1" outlineLevel="1" x14ac:dyDescent="0.25">
      <c r="A55" s="141">
        <v>8</v>
      </c>
      <c r="B55" s="119" t="s">
        <v>2687</v>
      </c>
      <c r="C55" s="121" t="s">
        <v>31</v>
      </c>
      <c r="D55" s="118" t="s">
        <v>2690</v>
      </c>
      <c r="E55" s="142">
        <v>40137</v>
      </c>
      <c r="F55" s="142">
        <v>40177</v>
      </c>
      <c r="G55" s="157">
        <f>IF(AND(E55&lt;&gt;"",F55&lt;&gt;""),((F55-E55)/30),"")</f>
        <v>1.3333333333333333</v>
      </c>
      <c r="H55" s="116" t="s">
        <v>2706</v>
      </c>
      <c r="I55" s="118" t="s">
        <v>36</v>
      </c>
      <c r="J55" s="118" t="s">
        <v>38</v>
      </c>
      <c r="K55" s="115">
        <v>34135088</v>
      </c>
      <c r="L55" s="121" t="s">
        <v>1148</v>
      </c>
      <c r="M55" s="114"/>
      <c r="N55" s="121" t="s">
        <v>27</v>
      </c>
      <c r="O55" s="121" t="s">
        <v>1148</v>
      </c>
      <c r="P55" s="79"/>
    </row>
    <row r="56" spans="1:16" s="7" customFormat="1" ht="24.75" customHeight="1" outlineLevel="1" x14ac:dyDescent="0.25">
      <c r="A56" s="141">
        <v>9</v>
      </c>
      <c r="B56" s="119" t="s">
        <v>2687</v>
      </c>
      <c r="C56" s="121" t="s">
        <v>31</v>
      </c>
      <c r="D56" s="118" t="s">
        <v>2691</v>
      </c>
      <c r="E56" s="142">
        <v>40210</v>
      </c>
      <c r="F56" s="142">
        <v>40527</v>
      </c>
      <c r="G56" s="157">
        <f>IF(AND(E56&lt;&gt;"",F56&lt;&gt;""),((F56-E56)/30),"")</f>
        <v>10.566666666666666</v>
      </c>
      <c r="H56" s="116" t="s">
        <v>2707</v>
      </c>
      <c r="I56" s="118" t="s">
        <v>36</v>
      </c>
      <c r="J56" s="118" t="s">
        <v>38</v>
      </c>
      <c r="K56" s="120">
        <v>3837880758</v>
      </c>
      <c r="L56" s="121" t="s">
        <v>1148</v>
      </c>
      <c r="M56" s="114"/>
      <c r="N56" s="121" t="s">
        <v>27</v>
      </c>
      <c r="O56" s="121" t="s">
        <v>1148</v>
      </c>
      <c r="P56" s="79"/>
    </row>
    <row r="57" spans="1:16" s="7" customFormat="1" ht="24.75" customHeight="1" outlineLevel="1" x14ac:dyDescent="0.25">
      <c r="A57" s="141">
        <v>10</v>
      </c>
      <c r="B57" s="119" t="s">
        <v>2687</v>
      </c>
      <c r="C57" s="121" t="s">
        <v>31</v>
      </c>
      <c r="D57" s="118" t="s">
        <v>2692</v>
      </c>
      <c r="E57" s="142">
        <v>41296</v>
      </c>
      <c r="F57" s="142">
        <v>41614</v>
      </c>
      <c r="G57" s="157">
        <f>IF(AND(E57&lt;&gt;"",F57&lt;&gt;""),((F57-E57)/30),"")</f>
        <v>10.6</v>
      </c>
      <c r="H57" s="119" t="s">
        <v>2708</v>
      </c>
      <c r="I57" s="118" t="s">
        <v>36</v>
      </c>
      <c r="J57" s="118" t="s">
        <v>38</v>
      </c>
      <c r="K57" s="120">
        <v>4392699713</v>
      </c>
      <c r="L57" s="121" t="s">
        <v>1148</v>
      </c>
      <c r="M57" s="114"/>
      <c r="N57" s="121" t="s">
        <v>27</v>
      </c>
      <c r="O57" s="121" t="s">
        <v>1148</v>
      </c>
      <c r="P57" s="79"/>
    </row>
    <row r="58" spans="1:16" s="7" customFormat="1" ht="24.75" customHeight="1" outlineLevel="1" x14ac:dyDescent="0.25">
      <c r="A58" s="141">
        <v>11</v>
      </c>
      <c r="B58" s="119" t="s">
        <v>2687</v>
      </c>
      <c r="C58" s="121" t="s">
        <v>31</v>
      </c>
      <c r="D58" s="118" t="s">
        <v>2693</v>
      </c>
      <c r="E58" s="142">
        <v>41659</v>
      </c>
      <c r="F58" s="142">
        <v>41974</v>
      </c>
      <c r="G58" s="157">
        <f>IF(AND(E58&lt;&gt;"",F58&lt;&gt;""),((F58-E58)/30),"")</f>
        <v>10.5</v>
      </c>
      <c r="H58" s="119" t="s">
        <v>2709</v>
      </c>
      <c r="I58" s="118" t="s">
        <v>36</v>
      </c>
      <c r="J58" s="118" t="s">
        <v>38</v>
      </c>
      <c r="K58" s="120">
        <v>520591648</v>
      </c>
      <c r="L58" s="121" t="s">
        <v>1148</v>
      </c>
      <c r="M58" s="114"/>
      <c r="N58" s="121" t="s">
        <v>27</v>
      </c>
      <c r="O58" s="121" t="s">
        <v>1148</v>
      </c>
      <c r="P58" s="79"/>
    </row>
    <row r="59" spans="1:16" s="7" customFormat="1" ht="24.75" customHeight="1" outlineLevel="1" x14ac:dyDescent="0.25">
      <c r="A59" s="141">
        <v>12</v>
      </c>
      <c r="B59" s="119" t="s">
        <v>2687</v>
      </c>
      <c r="C59" s="121" t="s">
        <v>31</v>
      </c>
      <c r="D59" s="118" t="s">
        <v>2694</v>
      </c>
      <c r="E59" s="142">
        <v>41852</v>
      </c>
      <c r="F59" s="142">
        <v>42004</v>
      </c>
      <c r="G59" s="157">
        <f>IF(AND(E59&lt;&gt;"",F59&lt;&gt;""),((F59-E59)/30),"")</f>
        <v>5.0666666666666664</v>
      </c>
      <c r="H59" s="119" t="s">
        <v>2710</v>
      </c>
      <c r="I59" s="118" t="s">
        <v>36</v>
      </c>
      <c r="J59" s="118" t="s">
        <v>38</v>
      </c>
      <c r="K59" s="120">
        <v>445047824</v>
      </c>
      <c r="L59" s="121" t="s">
        <v>1148</v>
      </c>
      <c r="M59" s="114"/>
      <c r="N59" s="121" t="s">
        <v>27</v>
      </c>
      <c r="O59" s="121" t="s">
        <v>1148</v>
      </c>
      <c r="P59" s="79"/>
    </row>
    <row r="60" spans="1:16" s="7" customFormat="1" ht="24.75" customHeight="1" outlineLevel="1" x14ac:dyDescent="0.25">
      <c r="A60" s="141">
        <v>13</v>
      </c>
      <c r="B60" s="119" t="s">
        <v>2687</v>
      </c>
      <c r="C60" s="121" t="s">
        <v>31</v>
      </c>
      <c r="D60" s="118" t="s">
        <v>2695</v>
      </c>
      <c r="E60" s="142">
        <v>42391</v>
      </c>
      <c r="F60" s="142">
        <v>42707</v>
      </c>
      <c r="G60" s="157">
        <f>IF(AND(E60&lt;&gt;"",F60&lt;&gt;""),((F60-E60)/30),"")</f>
        <v>10.533333333333333</v>
      </c>
      <c r="H60" s="119" t="s">
        <v>2711</v>
      </c>
      <c r="I60" s="118" t="s">
        <v>36</v>
      </c>
      <c r="J60" s="118" t="s">
        <v>38</v>
      </c>
      <c r="K60" s="120">
        <v>6921525741</v>
      </c>
      <c r="L60" s="121" t="s">
        <v>1148</v>
      </c>
      <c r="M60" s="114"/>
      <c r="N60" s="121" t="s">
        <v>27</v>
      </c>
      <c r="O60" s="121" t="s">
        <v>1148</v>
      </c>
      <c r="P60" s="79"/>
    </row>
    <row r="61" spans="1:16" s="7" customFormat="1" ht="24.75" customHeight="1" outlineLevel="1" x14ac:dyDescent="0.25">
      <c r="A61" s="141">
        <v>14</v>
      </c>
      <c r="B61" s="119" t="s">
        <v>2687</v>
      </c>
      <c r="C61" s="121" t="s">
        <v>31</v>
      </c>
      <c r="D61" s="118" t="s">
        <v>2696</v>
      </c>
      <c r="E61" s="142">
        <v>42745</v>
      </c>
      <c r="F61" s="142">
        <v>43100</v>
      </c>
      <c r="G61" s="157">
        <f t="shared" si="3"/>
        <v>11.833333333333334</v>
      </c>
      <c r="H61" s="119" t="s">
        <v>2712</v>
      </c>
      <c r="I61" s="118" t="s">
        <v>36</v>
      </c>
      <c r="J61" s="118" t="s">
        <v>38</v>
      </c>
      <c r="K61" s="120">
        <v>1284149630</v>
      </c>
      <c r="L61" s="121" t="s">
        <v>1148</v>
      </c>
      <c r="M61" s="114"/>
      <c r="N61" s="121" t="s">
        <v>27</v>
      </c>
      <c r="O61" s="121" t="s">
        <v>1148</v>
      </c>
      <c r="P61" s="79"/>
    </row>
    <row r="62" spans="1:16" s="7" customFormat="1" ht="24.75" customHeight="1" outlineLevel="1" x14ac:dyDescent="0.25">
      <c r="A62" s="141">
        <v>15</v>
      </c>
      <c r="B62" s="119" t="s">
        <v>2687</v>
      </c>
      <c r="C62" s="121" t="s">
        <v>31</v>
      </c>
      <c r="D62" s="118" t="s">
        <v>2697</v>
      </c>
      <c r="E62" s="142">
        <v>43115</v>
      </c>
      <c r="F62" s="142">
        <v>43434</v>
      </c>
      <c r="G62" s="157">
        <f t="shared" si="3"/>
        <v>10.633333333333333</v>
      </c>
      <c r="H62" s="119" t="s">
        <v>2713</v>
      </c>
      <c r="I62" s="118" t="s">
        <v>36</v>
      </c>
      <c r="J62" s="118" t="s">
        <v>38</v>
      </c>
      <c r="K62" s="120">
        <v>8307080734</v>
      </c>
      <c r="L62" s="121" t="s">
        <v>1148</v>
      </c>
      <c r="M62" s="114"/>
      <c r="N62" s="121" t="s">
        <v>27</v>
      </c>
      <c r="O62" s="121" t="s">
        <v>1148</v>
      </c>
      <c r="P62" s="79"/>
    </row>
    <row r="63" spans="1:16" s="7" customFormat="1" ht="24.75" customHeight="1" outlineLevel="1" x14ac:dyDescent="0.25">
      <c r="A63" s="141">
        <v>16</v>
      </c>
      <c r="B63" s="119" t="s">
        <v>2687</v>
      </c>
      <c r="C63" s="121" t="s">
        <v>31</v>
      </c>
      <c r="D63" s="118" t="s">
        <v>2698</v>
      </c>
      <c r="E63" s="142">
        <v>43115</v>
      </c>
      <c r="F63" s="142">
        <v>43465</v>
      </c>
      <c r="G63" s="157">
        <f t="shared" si="3"/>
        <v>11.666666666666666</v>
      </c>
      <c r="H63" s="119" t="s">
        <v>2714</v>
      </c>
      <c r="I63" s="118" t="s">
        <v>36</v>
      </c>
      <c r="J63" s="118" t="s">
        <v>38</v>
      </c>
      <c r="K63" s="120">
        <v>1448695527</v>
      </c>
      <c r="L63" s="121" t="s">
        <v>1148</v>
      </c>
      <c r="M63" s="114"/>
      <c r="N63" s="121" t="s">
        <v>27</v>
      </c>
      <c r="O63" s="121" t="s">
        <v>1148</v>
      </c>
      <c r="P63" s="79"/>
    </row>
    <row r="64" spans="1:16" s="7" customFormat="1" ht="24.75" customHeight="1" outlineLevel="1" x14ac:dyDescent="0.25">
      <c r="A64" s="141">
        <v>17</v>
      </c>
      <c r="B64" s="119" t="s">
        <v>2687</v>
      </c>
      <c r="C64" s="121" t="s">
        <v>31</v>
      </c>
      <c r="D64" s="118" t="s">
        <v>2699</v>
      </c>
      <c r="E64" s="142">
        <v>43479</v>
      </c>
      <c r="F64" s="142">
        <v>43787</v>
      </c>
      <c r="G64" s="157">
        <f t="shared" si="3"/>
        <v>10.266666666666667</v>
      </c>
      <c r="H64" s="119" t="s">
        <v>2715</v>
      </c>
      <c r="I64" s="118" t="s">
        <v>36</v>
      </c>
      <c r="J64" s="118" t="s">
        <v>38</v>
      </c>
      <c r="K64" s="120">
        <v>9312702723</v>
      </c>
      <c r="L64" s="121" t="s">
        <v>1148</v>
      </c>
      <c r="M64" s="114"/>
      <c r="N64" s="121" t="s">
        <v>27</v>
      </c>
      <c r="O64" s="121" t="s">
        <v>1148</v>
      </c>
      <c r="P64" s="79"/>
    </row>
    <row r="65" spans="1:16" s="7" customFormat="1" ht="24.75" customHeight="1" outlineLevel="1" x14ac:dyDescent="0.25">
      <c r="A65" s="141">
        <v>18</v>
      </c>
      <c r="B65" s="119" t="s">
        <v>2687</v>
      </c>
      <c r="C65" s="121" t="s">
        <v>31</v>
      </c>
      <c r="D65" s="118" t="s">
        <v>2700</v>
      </c>
      <c r="E65" s="142">
        <v>43782</v>
      </c>
      <c r="F65" s="142">
        <v>43830</v>
      </c>
      <c r="G65" s="157">
        <f t="shared" si="3"/>
        <v>1.6</v>
      </c>
      <c r="H65" s="119" t="s">
        <v>2716</v>
      </c>
      <c r="I65" s="118" t="s">
        <v>36</v>
      </c>
      <c r="J65" s="118" t="s">
        <v>38</v>
      </c>
      <c r="K65" s="120">
        <v>185477861</v>
      </c>
      <c r="L65" s="121" t="s">
        <v>1148</v>
      </c>
      <c r="M65" s="114"/>
      <c r="N65" s="121" t="s">
        <v>27</v>
      </c>
      <c r="O65" s="121" t="s">
        <v>1148</v>
      </c>
      <c r="P65" s="79"/>
    </row>
    <row r="66" spans="1:16" s="7" customFormat="1" ht="24.75" customHeight="1" outlineLevel="1" x14ac:dyDescent="0.25">
      <c r="A66" s="141">
        <v>19</v>
      </c>
      <c r="B66" s="119" t="s">
        <v>2687</v>
      </c>
      <c r="C66" s="121" t="s">
        <v>31</v>
      </c>
      <c r="D66" s="118" t="s">
        <v>2701</v>
      </c>
      <c r="E66" s="142">
        <v>43842</v>
      </c>
      <c r="F66" s="142">
        <v>44165</v>
      </c>
      <c r="G66" s="157">
        <f t="shared" si="3"/>
        <v>10.766666666666667</v>
      </c>
      <c r="H66" s="119" t="s">
        <v>2717</v>
      </c>
      <c r="I66" s="118" t="s">
        <v>36</v>
      </c>
      <c r="J66" s="118" t="s">
        <v>38</v>
      </c>
      <c r="K66" s="120">
        <v>1869358055</v>
      </c>
      <c r="L66" s="121" t="s">
        <v>1148</v>
      </c>
      <c r="M66" s="114"/>
      <c r="N66" s="121" t="s">
        <v>27</v>
      </c>
      <c r="O66" s="121" t="s">
        <v>1148</v>
      </c>
      <c r="P66" s="79"/>
    </row>
    <row r="67" spans="1:16" s="7" customFormat="1" ht="24.75" customHeight="1" outlineLevel="1" x14ac:dyDescent="0.25">
      <c r="A67" s="141">
        <v>20</v>
      </c>
      <c r="B67" s="119" t="s">
        <v>2687</v>
      </c>
      <c r="C67" s="121" t="s">
        <v>31</v>
      </c>
      <c r="D67" s="118" t="s">
        <v>2702</v>
      </c>
      <c r="E67" s="142">
        <v>43842</v>
      </c>
      <c r="F67" s="142">
        <v>44085</v>
      </c>
      <c r="G67" s="157">
        <f t="shared" si="3"/>
        <v>8.1</v>
      </c>
      <c r="H67" s="119" t="s">
        <v>2718</v>
      </c>
      <c r="I67" s="118" t="s">
        <v>36</v>
      </c>
      <c r="J67" s="118" t="s">
        <v>38</v>
      </c>
      <c r="K67" s="120">
        <v>9553544848</v>
      </c>
      <c r="L67" s="121" t="s">
        <v>1148</v>
      </c>
      <c r="M67" s="114"/>
      <c r="N67" s="121" t="s">
        <v>27</v>
      </c>
      <c r="O67" s="121" t="s">
        <v>1148</v>
      </c>
      <c r="P67" s="79"/>
    </row>
    <row r="68" spans="1:16" s="7" customFormat="1" ht="24.75" customHeight="1" outlineLevel="1" x14ac:dyDescent="0.25">
      <c r="A68" s="141">
        <v>21</v>
      </c>
      <c r="B68" s="119" t="s">
        <v>2687</v>
      </c>
      <c r="C68" s="121" t="s">
        <v>31</v>
      </c>
      <c r="D68" s="118" t="s">
        <v>2703</v>
      </c>
      <c r="E68" s="142">
        <v>40066</v>
      </c>
      <c r="F68" s="142">
        <v>40171</v>
      </c>
      <c r="G68" s="157">
        <f t="shared" si="3"/>
        <v>3.5</v>
      </c>
      <c r="H68" s="116" t="s">
        <v>2719</v>
      </c>
      <c r="I68" s="118" t="s">
        <v>36</v>
      </c>
      <c r="J68" s="118" t="s">
        <v>38</v>
      </c>
      <c r="K68" s="120">
        <v>449590725</v>
      </c>
      <c r="L68" s="121" t="s">
        <v>1148</v>
      </c>
      <c r="M68" s="114"/>
      <c r="N68" s="121" t="s">
        <v>27</v>
      </c>
      <c r="O68" s="121" t="s">
        <v>1148</v>
      </c>
      <c r="P68" s="79"/>
    </row>
    <row r="69" spans="1:16" s="7" customFormat="1" ht="24.75" customHeight="1" outlineLevel="1" x14ac:dyDescent="0.25">
      <c r="A69" s="141">
        <v>22</v>
      </c>
      <c r="B69" s="119" t="s">
        <v>2720</v>
      </c>
      <c r="C69" s="121" t="s">
        <v>31</v>
      </c>
      <c r="D69" s="118" t="s">
        <v>2722</v>
      </c>
      <c r="E69" s="142">
        <v>42457</v>
      </c>
      <c r="F69" s="142">
        <v>42735</v>
      </c>
      <c r="G69" s="157">
        <f t="shared" si="3"/>
        <v>9.2666666666666675</v>
      </c>
      <c r="H69" s="119" t="s">
        <v>2724</v>
      </c>
      <c r="I69" s="118" t="s">
        <v>36</v>
      </c>
      <c r="J69" s="118" t="s">
        <v>50</v>
      </c>
      <c r="K69" s="120">
        <v>7581661124</v>
      </c>
      <c r="L69" s="121" t="s">
        <v>1148</v>
      </c>
      <c r="M69" s="114"/>
      <c r="N69" s="121" t="s">
        <v>27</v>
      </c>
      <c r="O69" s="121" t="s">
        <v>1148</v>
      </c>
      <c r="P69" s="79"/>
    </row>
    <row r="70" spans="1:16" s="7" customFormat="1" ht="24.75" customHeight="1" outlineLevel="1" x14ac:dyDescent="0.25">
      <c r="A70" s="141">
        <v>23</v>
      </c>
      <c r="B70" s="119" t="s">
        <v>2721</v>
      </c>
      <c r="C70" s="121" t="s">
        <v>31</v>
      </c>
      <c r="D70" s="118" t="s">
        <v>2723</v>
      </c>
      <c r="E70" s="142">
        <v>44086</v>
      </c>
      <c r="F70" s="142">
        <v>44157</v>
      </c>
      <c r="G70" s="157">
        <f t="shared" si="3"/>
        <v>2.3666666666666667</v>
      </c>
      <c r="H70" s="116" t="s">
        <v>2725</v>
      </c>
      <c r="I70" s="118" t="s">
        <v>36</v>
      </c>
      <c r="J70" s="118" t="s">
        <v>38</v>
      </c>
      <c r="K70" s="120">
        <v>2038422073</v>
      </c>
      <c r="L70" s="121" t="s">
        <v>1148</v>
      </c>
      <c r="M70" s="114"/>
      <c r="N70" s="121" t="s">
        <v>27</v>
      </c>
      <c r="O70" s="121" t="s">
        <v>1148</v>
      </c>
      <c r="P70" s="79"/>
    </row>
    <row r="71" spans="1:16" s="7" customFormat="1" ht="24.75" customHeight="1" outlineLevel="1" x14ac:dyDescent="0.25">
      <c r="A71" s="141">
        <v>24</v>
      </c>
      <c r="B71" s="119" t="s">
        <v>2676</v>
      </c>
      <c r="C71" s="121" t="s">
        <v>31</v>
      </c>
      <c r="D71" s="118" t="s">
        <v>2731</v>
      </c>
      <c r="E71" s="142">
        <v>42003</v>
      </c>
      <c r="F71" s="142">
        <v>42369</v>
      </c>
      <c r="G71" s="157">
        <f t="shared" si="3"/>
        <v>12.2</v>
      </c>
      <c r="H71" s="119" t="s">
        <v>2732</v>
      </c>
      <c r="I71" s="118" t="s">
        <v>1155</v>
      </c>
      <c r="J71" s="118" t="s">
        <v>1035</v>
      </c>
      <c r="K71" s="120">
        <v>2079039569</v>
      </c>
      <c r="L71" s="121" t="s">
        <v>26</v>
      </c>
      <c r="M71" s="114">
        <v>0.95</v>
      </c>
      <c r="N71" s="121" t="s">
        <v>27</v>
      </c>
      <c r="O71" s="121" t="s">
        <v>1148</v>
      </c>
      <c r="P71" s="79"/>
    </row>
    <row r="72" spans="1:16" s="7" customFormat="1" ht="24.75" customHeight="1" outlineLevel="1" x14ac:dyDescent="0.25">
      <c r="A72" s="141">
        <v>25</v>
      </c>
      <c r="B72" s="119"/>
      <c r="C72" s="65"/>
      <c r="D72" s="118"/>
      <c r="E72" s="142"/>
      <c r="F72" s="142"/>
      <c r="G72" s="157" t="str">
        <f t="shared" si="3"/>
        <v/>
      </c>
      <c r="H72" s="116"/>
      <c r="I72" s="63"/>
      <c r="J72" s="63"/>
      <c r="K72" s="120"/>
      <c r="L72" s="65"/>
      <c r="M72" s="67"/>
      <c r="N72" s="65"/>
      <c r="O72" s="65"/>
      <c r="P72" s="79"/>
    </row>
    <row r="73" spans="1:16" s="7" customFormat="1" ht="24.75" customHeight="1" outlineLevel="1" x14ac:dyDescent="0.25">
      <c r="A73" s="141">
        <v>26</v>
      </c>
      <c r="B73" s="119"/>
      <c r="C73" s="65"/>
      <c r="D73" s="118"/>
      <c r="E73" s="142"/>
      <c r="F73" s="142"/>
      <c r="G73" s="157" t="str">
        <f t="shared" si="3"/>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3"/>
        <v/>
      </c>
      <c r="H74" s="116"/>
      <c r="I74" s="63"/>
      <c r="J74" s="63"/>
      <c r="K74" s="120"/>
      <c r="L74" s="65"/>
      <c r="M74" s="67"/>
      <c r="N74" s="65"/>
      <c r="O74" s="65"/>
      <c r="P74" s="79"/>
    </row>
    <row r="75" spans="1:16" s="7" customFormat="1" ht="24.75" customHeight="1" outlineLevel="1" x14ac:dyDescent="0.25">
      <c r="A75" s="141">
        <v>28</v>
      </c>
      <c r="B75" s="119"/>
      <c r="C75" s="65"/>
      <c r="D75" s="63"/>
      <c r="E75" s="142"/>
      <c r="F75" s="142"/>
      <c r="G75" s="157" t="str">
        <f t="shared" si="3"/>
        <v/>
      </c>
      <c r="H75" s="119"/>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119"/>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119"/>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0.01</v>
      </c>
      <c r="G179" s="162">
        <f>IF(F179&gt;0,SUM(E179+F179),"")</f>
        <v>0.03</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28534580.759999998</v>
      </c>
      <c r="F185" s="92"/>
      <c r="G185" s="93"/>
      <c r="H185" s="88"/>
      <c r="I185" s="90" t="s">
        <v>2627</v>
      </c>
      <c r="J185" s="163">
        <f>+SUM(M179:M183)</f>
        <v>0.02</v>
      </c>
      <c r="K185" s="233" t="s">
        <v>2628</v>
      </c>
      <c r="L185" s="233"/>
      <c r="M185" s="94">
        <f>+J185*(SUM(K20:K35))</f>
        <v>19023053.84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2729</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2726</v>
      </c>
      <c r="L211" s="21"/>
      <c r="M211" s="21"/>
      <c r="N211" s="21"/>
      <c r="O211" s="8"/>
    </row>
    <row r="212" spans="1:15" x14ac:dyDescent="0.25">
      <c r="A212" s="9"/>
      <c r="B212" s="27" t="s">
        <v>2619</v>
      </c>
      <c r="C212" s="144" t="s">
        <v>2729</v>
      </c>
      <c r="D212" s="21"/>
      <c r="G212" s="27" t="s">
        <v>2621</v>
      </c>
      <c r="H212" s="145" t="s">
        <v>2727</v>
      </c>
      <c r="J212" s="27" t="s">
        <v>2623</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infopath/2007/PartnerControls"/>
    <ds:schemaRef ds:uri="http://purl.org/dc/elements/1.1/"/>
    <ds:schemaRef ds:uri="4fb10211-09fb-4e80-9f0b-184718d5d98c"/>
    <ds:schemaRef ds:uri="http://schemas.microsoft.com/office/2006/documentManagement/types"/>
    <ds:schemaRef ds:uri="http://schemas.openxmlformats.org/package/2006/metadata/core-properti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2020-11-20T15:12:35Z</cp:lastPrinted>
  <dcterms:created xsi:type="dcterms:W3CDTF">2020-10-14T21:57:42Z</dcterms:created>
  <dcterms:modified xsi:type="dcterms:W3CDTF">2021-01-04T17:18:47Z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