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Gfinanciera\Google Drive\2020\ICBF\OFERTAS\CDI HI DF\2021-5-05003922020\"/>
    </mc:Choice>
  </mc:AlternateContent>
  <xr:revisionPtr revIDLastSave="0" documentId="13_ncr:1_{0B4D2A8F-810C-4A9D-8425-7266B038221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<sst xmlns="http://schemas.openxmlformats.org/spreadsheetml/2006/main" count="3381" uniqueCount="2743">
  <si>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</si>
  <si>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</si>
  <si>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</si>
  <si>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</si>
  <si>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</si>
  <si>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</si>
  <si>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</si>
  <si>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</si>
  <si>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</si>
  <si>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</si>
  <si>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</si>
  <si>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</si>
  <si>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</si>
  <si>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</si>
  <si>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</si>
  <si>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</si>
  <si>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</si>
  <si>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</si>
  <si>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</si>
  <si>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</si>
  <si>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</si>
  <si>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</si>
  <si>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</si>
  <si>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</si>
  <si>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</si>
  <si>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</si>
  <si>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</si>
  <si>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</si>
  <si>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</si>
  <si>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</si>
  <si>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</si>
  <si>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</si>
  <si>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</si>
  <si>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</si>
  <si>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</si>
  <si>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</si>
  <si>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</si>
  <si>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</si>
  <si>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</si>
  <si>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</si>
  <si>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</si>
  <si>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</si>
  <si>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</si>
  <si>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</si>
  <si>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</si>
  <si>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</si>
  <si>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</si>
  <si>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</si>
  <si>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</si>
  <si>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</si>
  <si>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</si>
  <si>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</si>
  <si>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</si>
  <si>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</si>
  <si>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</si>
  <si>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</si>
  <si>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</si>
  <si>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</si>
  <si>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</si>
  <si>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</si>
  <si>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</si>
  <si>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</si>
  <si>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</si>
  <si>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</si>
  <si>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</si>
  <si>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</si>
  <si>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</si>
  <si>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</si>
  <si>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</si>
  <si>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</si>
  <si>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</si>
  <si>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</si>
  <si>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</si>
  <si>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</si>
  <si>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</si>
  <si>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</si>
  <si>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</si>
  <si>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</si>
  <si>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</si>
  <si>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</si>
  <si>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</si>
  <si>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</si>
  <si>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</si>
  <si>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</si>
  <si>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</si>
  <si>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</si>
  <si>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</si>
  <si>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</si>
  <si>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</si>
  <si>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</si>
  <si>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</si>
  <si>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</si>
  <si>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</si>
  <si>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</si>
  <si>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</si>
  <si>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</si>
  <si>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</si>
  <si>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</si>
  <si>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</si>
  <si>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</si>
  <si>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</si>
  <si>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</si>
  <si>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</si>
  <si>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</si>
  <si>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</si>
  <si>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</si>
  <si>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</si>
  <si>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</si>
  <si>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</si>
  <si>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</si>
  <si>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</si>
  <si>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</si>
  <si>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</si>
  <si>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</si>
  <si>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</si>
  <si>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</si>
  <si>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</si>
  <si>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</si>
  <si>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</si>
  <si>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</si>
  <si>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</si>
  <si>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</si>
  <si>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</si>
  <si>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</si>
  <si>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</si>
  <si>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</si>
  <si>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</si>
  <si>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</si>
  <si>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</si>
  <si>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</si>
  <si>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</si>
  <si>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</si>
  <si>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</si>
  <si>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</si>
  <si>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</si>
  <si>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</si>
  <si>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</si>
  <si>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</si>
  <si>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</si>
  <si>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</si>
  <si>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</si>
  <si>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</si>
  <si>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</si>
  <si>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</si>
  <si>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</si>
  <si>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</si>
  <si>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</si>
  <si>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</si>
  <si>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</si>
  <si>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</si>
  <si>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</si>
  <si>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</si>
  <si>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</si>
  <si>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</si>
  <si>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</si>
  <si>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</si>
  <si>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</si>
  <si>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</si>
  <si>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</si>
  <si>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</si>
  <si>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</si>
  <si>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</si>
  <si>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</si>
  <si>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</si>
  <si>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</si>
  <si>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</si>
  <si>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</si>
  <si>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</si>
  <si>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</si>
  <si>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</si>
  <si>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</si>
  <si>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</si>
  <si>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</si>
  <si>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</si>
  <si>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</si>
  <si>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</si>
  <si>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</si>
  <si>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</si>
  <si>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</si>
  <si>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</si>
  <si>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</si>
  <si>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</si>
  <si>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</si>
  <si>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</si>
  <si>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</si>
  <si>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</si>
  <si>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</si>
  <si>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</si>
  <si>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</si>
  <si>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</si>
  <si>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</si>
  <si>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</si>
  <si>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</si>
  <si>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</si>
  <si>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</si>
  <si>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</si>
  <si>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</si>
  <si>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</si>
  <si>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</si>
  <si>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</si>
  <si>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</si>
  <si>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</si>
  <si>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</si>
  <si>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</si>
  <si>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</si>
  <si>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</si>
  <si>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</si>
  <si>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</si>
  <si>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</si>
  <si>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</si>
  <si>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</si>
  <si>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</si>
  <si>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</si>
  <si>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</si>
  <si>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</si>
  <si>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</si>
  <si>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</si>
  <si>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</si>
  <si>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</si>
  <si>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</si>
  <si>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</si>
  <si>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</si>
  <si>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</si>
  <si>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</si>
  <si>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</si>
  <si>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</si>
  <si>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</si>
  <si>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</si>
  <si>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</si>
  <si>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</si>
  <si>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</si>
  <si>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</si>
  <si>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</si>
  <si>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</si>
  <si>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</si>
  <si>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</si>
  <si>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</si>
  <si>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</si>
  <si>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</si>
  <si>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</si>
  <si>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</si>
  <si>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</si>
  <si>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</si>
  <si>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</si>
  <si>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</si>
  <si>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</si>
  <si>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</si>
  <si>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</si>
  <si>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</si>
  <si>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</si>
  <si>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</si>
  <si>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</si>
  <si>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</si>
  <si>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</si>
  <si>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</si>
  <si>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</si>
  <si>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</si>
  <si>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</si>
  <si>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</si>
  <si>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</si>
  <si>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</si>
  <si>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</si>
  <si>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</si>
  <si>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</si>
  <si>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</si>
  <si>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</si>
  <si>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</si>
  <si>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</si>
  <si>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</si>
  <si>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</si>
  <si>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</si>
  <si>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</si>
  <si>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</si>
  <si>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</si>
  <si>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</si>
  <si>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</si>
  <si>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</si>
  <si>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</si>
  <si>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</si>
  <si>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</si>
  <si>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</si>
  <si>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</si>
  <si>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</si>
  <si>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</si>
  <si>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</si>
  <si>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</si>
  <si>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</si>
  <si>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</si>
  <si>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</si>
  <si>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</si>
  <si>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</si>
  <si>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</si>
  <si>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</si>
  <si>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</si>
  <si>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</si>
  <si>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</si>
  <si>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</si>
  <si>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</si>
  <si>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</si>
  <si>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</si>
  <si>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</si>
  <si>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</si>
  <si>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</si>
  <si>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</si>
  <si>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</si>
  <si>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</si>
  <si>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</si>
  <si>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</si>
  <si>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</si>
  <si>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</si>
  <si>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</si>
  <si>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</si>
  <si>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</si>
  <si>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</si>
  <si>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</si>
  <si>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</si>
  <si>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</si>
  <si>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</si>
  <si>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</si>
  <si>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</si>
  <si>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</si>
  <si>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</si>
  <si>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</si>
  <si>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</si>
  <si>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</si>
  <si>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</si>
  <si>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</si>
  <si>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</si>
  <si>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</si>
  <si>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</si>
  <si>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</si>
  <si>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</si>
  <si>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</si>
  <si>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</si>
  <si>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</si>
  <si>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</si>
  <si>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</si>
  <si>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</si>
  <si>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</si>
  <si>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</si>
  <si>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</si>
  <si>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</si>
  <si>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</si>
  <si>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</si>
  <si>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</si>
  <si>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</si>
  <si>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</si>
  <si>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</si>
  <si>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</si>
  <si>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</si>
  <si>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</si>
  <si>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</si>
  <si>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</si>
  <si>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</si>
  <si>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</si>
  <si>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</si>
  <si>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</si>
  <si>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</si>
  <si>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</si>
  <si>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</si>
  <si>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</si>
  <si>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</si>
  <si>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</si>
  <si>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</si>
  <si>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</si>
  <si>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</si>
  <si>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</si>
  <si>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</si>
  <si>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</si>
  <si>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</si>
  <si>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</si>
  <si>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</si>
  <si>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</si>
  <si>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</si>
  <si>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</si>
  <si>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</si>
  <si>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</si>
  <si>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</si>
  <si>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</si>
  <si>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</si>
  <si>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</si>
  <si>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</si>
  <si>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</si>
  <si>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</si>
  <si>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</si>
  <si>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</si>
  <si>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</si>
  <si>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</si>
  <si>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</si>
  <si>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</si>
  <si>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</si>
  <si>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</si>
  <si>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</si>
  <si>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</si>
  <si>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</si>
  <si>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</si>
  <si>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</si>
  <si>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</si>
  <si>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</si>
  <si>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</si>
  <si>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</si>
  <si>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</si>
  <si>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</si>
  <si>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</si>
  <si>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</si>
  <si>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</si>
  <si>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</si>
  <si>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</si>
  <si>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</si>
  <si>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</si>
  <si>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</si>
  <si>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</si>
  <si>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</si>
  <si>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</si>
  <si>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</si>
  <si>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</si>
  <si>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</si>
  <si>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</si>
  <si>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</si>
  <si>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</si>
  <si>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</si>
  <si>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</si>
  <si>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</si>
  <si>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</si>
  <si>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</si>
  <si>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</si>
  <si>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</si>
  <si>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</si>
  <si>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</si>
  <si>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</si>
  <si>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</si>
  <si>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</si>
  <si>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</si>
  <si>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</si>
  <si>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</si>
  <si>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</si>
  <si>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</si>
  <si>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</si>
  <si>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</si>
  <si>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</si>
  <si>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</si>
  <si>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</si>
  <si>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</si>
  <si>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</si>
  <si>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</si>
  <si>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</si>
  <si>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</si>
  <si>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</si>
  <si>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</si>
  <si>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</si>
  <si>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</si>
  <si>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</si>
  <si>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</si>
  <si>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</si>
  <si>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</si>
  <si>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</si>
  <si>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</si>
  <si>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</si>
  <si>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</si>
  <si>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</si>
  <si>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</si>
  <si>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</si>
  <si>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</si>
  <si>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</si>
  <si>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</si>
  <si>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</si>
  <si>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</si>
  <si>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</si>
  <si>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</si>
  <si>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</si>
  <si>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</si>
  <si>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</si>
  <si>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</si>
  <si>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</si>
  <si>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</si>
  <si>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</si>
  <si>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</si>
  <si>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</si>
  <si>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</si>
  <si>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</si>
  <si>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</si>
  <si>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</si>
  <si>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</si>
  <si>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</si>
  <si>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</si>
  <si>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</si>
  <si>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</si>
  <si>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</si>
  <si>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</si>
  <si>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</si>
  <si>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</si>
  <si>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</si>
  <si>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</si>
  <si>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</si>
  <si>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</si>
  <si>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</si>
  <si>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</si>
  <si>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</si>
  <si>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</si>
  <si>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</si>
  <si>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</si>
  <si>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</si>
  <si>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</si>
  <si>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</si>
  <si>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</si>
  <si>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</si>
  <si>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</si>
  <si>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</si>
  <si>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</si>
  <si>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</si>
  <si>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</si>
  <si>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</si>
  <si>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</si>
  <si>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</si>
  <si>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</si>
  <si>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</si>
  <si>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</si>
  <si>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</si>
  <si>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</si>
  <si>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</si>
  <si>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</si>
  <si>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</si>
  <si>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</si>
  <si>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</si>
  <si>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</si>
  <si>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</si>
  <si>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</si>
  <si>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</si>
  <si>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</si>
  <si>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</si>
  <si>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</si>
  <si>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</si>
  <si>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</si>
  <si>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</si>
  <si>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</si>
  <si>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</si>
  <si>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</si>
  <si>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</si>
  <si>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</si>
  <si>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</si>
  <si>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</si>
  <si>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</si>
  <si>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</si>
  <si>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</si>
  <si>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</si>
  <si>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</si>
  <si>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</si>
  <si>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</si>
  <si>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</si>
  <si>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</si>
  <si>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</si>
  <si>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</si>
  <si>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</si>
  <si>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</si>
  <si>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</si>
  <si>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</si>
  <si>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</si>
  <si>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</si>
  <si>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</si>
  <si>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</si>
  <si>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</si>
  <si>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</si>
  <si>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</si>
  <si>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</si>
  <si>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</si>
  <si>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</si>
  <si>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</si>
  <si>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</si>
  <si>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</si>
  <si>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</si>
  <si>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</si>
  <si>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</si>
  <si>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</si>
  <si>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</si>
  <si>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</si>
  <si>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</si>
  <si>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</si>
  <si>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</si>
  <si>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</si>
  <si>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</si>
  <si>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</si>
  <si>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</si>
  <si>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</si>
  <si>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</si>
  <si>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</si>
  <si>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</si>
  <si>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</si>
  <si>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</si>
  <si>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</si>
  <si>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</si>
  <si>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</si>
  <si>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</si>
  <si>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</si>
  <si>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</si>
  <si>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</si>
  <si>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</si>
  <si>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</si>
  <si>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</si>
  <si>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</si>
  <si>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</si>
  <si>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</si>
  <si>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</si>
  <si>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</si>
  <si>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</si>
  <si>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</si>
  <si>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</si>
  <si>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</si>
  <si>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</si>
  <si>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</si>
  <si>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</si>
  <si>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</si>
  <si>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</si>
  <si>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</si>
  <si>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</si>
  <si>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</si>
  <si>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</si>
  <si>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</si>
  <si>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</si>
  <si>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</si>
  <si>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</si>
  <si>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</si>
  <si>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</si>
  <si>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</si>
  <si>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</si>
  <si>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</si>
  <si>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</si>
  <si>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</si>
  <si>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</si>
  <si>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</si>
  <si>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</si>
  <si>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</si>
  <si>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</si>
  <si>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</si>
  <si>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</si>
  <si>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</si>
  <si>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</si>
  <si>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</si>
  <si>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</si>
  <si>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</si>
  <si>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</si>
  <si>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</si>
  <si>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</si>
  <si>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</si>
  <si>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</si>
  <si>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</si>
  <si>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</si>
  <si>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</si>
  <si>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</si>
  <si>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</si>
  <si>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</si>
  <si>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</si>
  <si>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</si>
  <si>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</si>
  <si>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</si>
  <si>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</si>
  <si>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</si>
  <si>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</si>
  <si>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</si>
  <si>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</si>
  <si>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</si>
  <si>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</si>
  <si>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</si>
  <si>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</si>
  <si>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</si>
  <si>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</si>
  <si>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</si>
  <si>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</si>
  <si>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</si>
  <si>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</si>
  <si>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</si>
  <si>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</si>
  <si>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</si>
  <si>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</si>
  <si>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</si>
  <si>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</si>
  <si>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</si>
  <si>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</si>
  <si>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</si>
  <si>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</si>
  <si>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</si>
  <si>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</si>
  <si>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</si>
  <si>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</si>
  <si>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</si>
  <si>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</si>
  <si>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</si>
  <si>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</si>
  <si>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</si>
  <si>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</si>
  <si>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</si>
  <si>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</si>
  <si>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</si>
  <si>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</si>
  <si>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</si>
  <si>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</si>
  <si>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</si>
  <si>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</si>
  <si>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</si>
  <si>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</si>
  <si>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</si>
  <si>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</si>
  <si>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</si>
  <si>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</si>
  <si>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</si>
  <si>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</si>
  <si>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</si>
  <si>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</si>
  <si>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</si>
  <si>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</si>
  <si>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</si>
  <si>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</si>
  <si>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</si>
  <si>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</si>
  <si>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</si>
  <si>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</si>
  <si>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</si>
  <si>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</si>
  <si>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</si>
  <si>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</si>
  <si>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</si>
  <si>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</si>
  <si>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</si>
  <si>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</si>
  <si>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</si>
  <si>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</si>
  <si>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</si>
  <si>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</si>
  <si>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</si>
  <si>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</si>
  <si>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</si>
  <si>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</si>
  <si>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</si>
  <si>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</si>
  <si>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</si>
  <si>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</si>
  <si>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</si>
  <si>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</si>
  <si>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</si>
  <si>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</si>
  <si>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</si>
  <si>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</si>
  <si>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</si>
  <si>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</si>
  <si>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</si>
  <si>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</si>
  <si>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</si>
  <si>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</si>
  <si>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</si>
  <si>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</si>
  <si>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</si>
  <si>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</si>
  <si>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</si>
  <si>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</si>
  <si>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</si>
  <si>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</si>
  <si>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</si>
  <si>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</si>
  <si>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</si>
  <si>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</si>
  <si>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</si>
  <si>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</si>
  <si>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</si>
  <si>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</si>
  <si>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</si>
  <si>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</si>
  <si>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</si>
  <si>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</si>
  <si>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</si>
  <si>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</si>
  <si>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</si>
  <si>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</si>
  <si>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</si>
  <si>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</si>
  <si>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</si>
  <si>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</si>
  <si>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</si>
  <si>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</si>
  <si>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</si>
  <si>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</si>
  <si>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</si>
  <si>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</si>
  <si>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</si>
  <si>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</si>
  <si>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</si>
  <si>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</si>
  <si>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</si>
  <si>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</si>
  <si>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</si>
  <si>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</si>
  <si>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</si>
  <si>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</si>
  <si>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</si>
  <si>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</si>
  <si>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</si>
  <si>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</si>
  <si>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</si>
  <si>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</si>
  <si>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</si>
  <si>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</si>
  <si>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</si>
  <si>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</si>
  <si>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</si>
  <si>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</si>
  <si>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</si>
  <si>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</si>
  <si>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</si>
  <si>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</si>
  <si>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</si>
  <si>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</si>
  <si>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</si>
  <si>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</si>
  <si>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</si>
  <si>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</si>
  <si>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</si>
  <si>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</si>
  <si>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</si>
  <si>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</si>
  <si>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</si>
  <si>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</si>
  <si>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</si>
  <si>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</si>
  <si>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</si>
  <si>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</si>
  <si>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</si>
  <si>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</si>
  <si>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</si>
  <si>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</si>
  <si>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</si>
  <si>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</si>
  <si>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</si>
  <si>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</si>
  <si>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</si>
  <si>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</si>
  <si>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</si>
  <si>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</si>
  <si>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</si>
  <si>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</si>
  <si>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</si>
  <si>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</si>
  <si>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</si>
  <si>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</si>
  <si>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</si>
  <si>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</si>
  <si>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</si>
  <si>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</si>
  <si>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</si>
  <si>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</si>
  <si>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</si>
  <si>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</si>
  <si>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</si>
  <si>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</si>
  <si>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</si>
  <si>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</si>
  <si>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</si>
  <si>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</si>
  <si>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</si>
  <si>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</si>
  <si>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</si>
  <si>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</si>
  <si>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</si>
  <si>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</si>
  <si>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</si>
  <si>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</si>
  <si>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</si>
  <si>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</si>
  <si>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</si>
  <si>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</si>
  <si>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</si>
  <si>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</si>
  <si>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</si>
  <si>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</si>
  <si>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</si>
  <si>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</si>
  <si>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</si>
  <si>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</si>
  <si>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</si>
  <si>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</si>
  <si>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</si>
  <si>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</si>
  <si>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</si>
  <si>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</si>
  <si>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</si>
  <si>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</si>
  <si>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</si>
  <si>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</si>
  <si>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</si>
  <si>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</si>
  <si>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</si>
  <si>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</si>
  <si>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</si>
  <si>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</si>
  <si>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</si>
  <si>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</si>
  <si>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</si>
  <si>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</si>
  <si>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</si>
  <si>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</si>
  <si>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</si>
  <si>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</si>
  <si>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</si>
  <si>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</si>
  <si>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</si>
  <si>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</si>
  <si>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</si>
  <si>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</si>
  <si>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</si>
  <si>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</si>
  <si>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</si>
  <si>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</si>
  <si>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</si>
  <si>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</si>
  <si>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</si>
  <si>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</si>
  <si>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</si>
  <si>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</si>
  <si>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</si>
  <si>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</si>
  <si>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</si>
  <si>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</si>
  <si>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</si>
  <si>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</si>
  <si>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</si>
  <si>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</si>
  <si>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</si>
  <si>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</si>
  <si>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</si>
  <si>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</si>
  <si>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</si>
  <si>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</si>
  <si>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</si>
  <si>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</si>
  <si>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</si>
  <si>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</si>
  <si>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</si>
  <si>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</si>
  <si>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</si>
  <si>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</si>
  <si>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</si>
  <si>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</si>
  <si>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</si>
  <si>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</si>
  <si>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</si>
  <si>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</si>
  <si>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</si>
  <si>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</si>
  <si>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</si>
  <si>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</si>
  <si>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</si>
  <si>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</si>
  <si>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</si>
  <si>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</si>
  <si>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</si>
  <si>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</si>
  <si>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</si>
  <si>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</si>
  <si>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</si>
  <si>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</si>
  <si>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</si>
  <si>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</si>
  <si>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</si>
  <si>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</si>
  <si>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</si>
  <si>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</si>
  <si>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</si>
  <si>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</si>
  <si>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</si>
  <si>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</si>
  <si>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</si>
  <si>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</si>
  <si>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</si>
  <si>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</si>
  <si>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</si>
  <si>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</si>
  <si>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</si>
  <si>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</si>
  <si>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</si>
  <si>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</si>
  <si>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</si>
  <si>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</si>
  <si>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</si>
  <si>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</si>
  <si>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</si>
  <si>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</si>
  <si>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</si>
  <si>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</si>
  <si>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</si>
  <si>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</si>
  <si>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</si>
  <si>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</si>
  <si>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</si>
  <si>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</si>
  <si>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</si>
  <si>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</si>
  <si>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</si>
  <si>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</si>
  <si>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</si>
  <si>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</si>
  <si>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</si>
  <si>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</si>
  <si>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</si>
  <si>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</si>
  <si>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</si>
  <si>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</si>
  <si>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</si>
  <si>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</si>
  <si>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</si>
  <si>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</si>
  <si>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</si>
  <si>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</si>
  <si>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</si>
  <si>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</si>
  <si>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</si>
  <si>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</si>
  <si>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</si>
  <si>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</si>
  <si>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</si>
  <si>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</si>
  <si>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</si>
  <si>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</si>
  <si>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</si>
  <si>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</si>
  <si>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</si>
  <si>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</si>
  <si>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</si>
  <si>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</si>
  <si>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</si>
  <si>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</si>
  <si>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</si>
  <si>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</si>
  <si>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</si>
  <si>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</si>
  <si>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</si>
  <si>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</si>
  <si>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</si>
  <si>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</si>
  <si>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</si>
  <si>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</si>
  <si>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</si>
  <si>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</si>
  <si>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</si>
  <si>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</si>
  <si>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</si>
  <si>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</si>
  <si>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</si>
  <si>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</si>
  <si>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</si>
  <si>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</si>
  <si>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</si>
  <si>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</si>
  <si>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</si>
  <si>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</si>
  <si>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</si>
  <si>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</si>
  <si>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</si>
  <si>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</si>
  <si>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</si>
  <si>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</si>
  <si>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</si>
  <si>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</si>
  <si>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</si>
  <si>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</si>
  <si>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</si>
  <si>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</si>
  <si>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</si>
  <si>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</si>
  <si>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</si>
  <si>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</si>
  <si>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</si>
  <si>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</si>
  <si>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</si>
  <si>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</si>
  <si>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</si>
  <si>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</si>
  <si>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</si>
  <si>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</si>
  <si>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</si>
  <si>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</si>
  <si>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</si>
  <si>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</si>
  <si>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</si>
  <si>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</si>
  <si>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</si>
  <si>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</si>
  <si>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</si>
  <si>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</si>
  <si>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</si>
  <si>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</si>
  <si>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</si>
  <si>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</si>
  <si>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</si>
  <si>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</si>
  <si>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</si>
  <si>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</si>
  <si>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</si>
  <si>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</si>
  <si>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</si>
  <si>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</si>
  <si>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</si>
  <si>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</si>
  <si>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</si>
  <si>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</si>
  <si>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</si>
  <si>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</si>
  <si>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</si>
  <si>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</si>
  <si>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</si>
  <si>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</si>
  <si>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</si>
  <si>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</si>
  <si>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</si>
  <si>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</si>
  <si>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</si>
  <si>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</si>
  <si>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</si>
  <si>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</si>
  <si>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</si>
  <si>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</si>
  <si>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</si>
  <si>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</si>
  <si>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</si>
  <si>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</si>
  <si>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</si>
  <si>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</si>
  <si>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</si>
  <si>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</si>
  <si>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</si>
  <si>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</si>
  <si>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</si>
  <si>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</si>
  <si>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</si>
  <si>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</si>
  <si>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</si>
  <si>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</si>
  <si>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</si>
  <si>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</si>
  <si>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</si>
  <si>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</si>
  <si>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</si>
  <si>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</si>
  <si>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</si>
  <si>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</si>
  <si>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</si>
  <si>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</si>
  <si>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</si>
  <si>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</si>
  <si>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</si>
  <si>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</si>
  <si>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</si>
  <si>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</si>
  <si>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</si>
  <si>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</si>
  <si>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</si>
  <si>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</si>
  <si>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</si>
  <si>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</si>
  <si>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</si>
  <si>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</si>
  <si>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</si>
  <si>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</si>
  <si>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</si>
  <si>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</si>
  <si>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</si>
  <si>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</si>
  <si>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</si>
  <si>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</si>
  <si>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</si>
  <si>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</si>
  <si>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</si>
  <si>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</si>
  <si>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</si>
  <si>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</si>
  <si>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</si>
  <si>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</si>
  <si>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</si>
  <si>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</si>
  <si>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</si>
  <si>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</si>
  <si>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</si>
  <si>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</si>
  <si>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</si>
  <si>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</si>
  <si>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</si>
  <si>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</si>
  <si>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</si>
  <si>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</si>
  <si>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</si>
  <si>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</si>
  <si>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</si>
  <si>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</si>
  <si>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</si>
  <si>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</si>
  <si>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</si>
  <si>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</si>
  <si>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</si>
  <si>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</si>
  <si>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</si>
  <si>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</si>
  <si>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</si>
  <si>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</si>
  <si>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</si>
  <si>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</si>
  <si>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</si>
  <si>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</si>
  <si>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</si>
  <si>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</si>
  <si>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</si>
  <si>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</si>
  <si>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</si>
  <si>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</si>
  <si>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</si>
  <si>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</si>
  <si>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</si>
  <si>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</si>
  <si>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</si>
  <si>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</si>
  <si>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</si>
  <si>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</si>
  <si>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</si>
  <si>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</si>
  <si>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</si>
  <si>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</si>
  <si>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</si>
  <si>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</si>
  <si>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</si>
  <si>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</si>
  <si>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</si>
  <si>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</si>
  <si>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</si>
  <si>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</si>
  <si>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</si>
  <si>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</si>
  <si>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</si>
  <si>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</si>
  <si>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</si>
  <si>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</si>
  <si>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</si>
  <si>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</si>
  <si>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</si>
  <si>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</si>
  <si>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</si>
  <si>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</si>
  <si>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</si>
  <si>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</si>
  <si>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</si>
  <si>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</si>
  <si>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</si>
  <si>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</si>
  <si>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</si>
  <si>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</si>
  <si>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</si>
  <si>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</si>
  <si>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</si>
  <si>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</si>
  <si>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</si>
  <si>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</si>
  <si>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</si>
  <si>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</si>
  <si>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</si>
  <si>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</si>
  <si>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</si>
  <si>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</si>
  <si>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</si>
  <si>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</si>
  <si>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</si>
  <si>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</si>
  <si>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</si>
  <si>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</si>
  <si>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</si>
  <si>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</si>
  <si>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</si>
  <si>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</si>
  <si>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</si>
  <si>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</si>
  <si>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</si>
  <si>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</si>
  <si>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</si>
  <si>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</si>
  <si>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</si>
  <si>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</si>
  <si>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</si>
  <si>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</si>
  <si>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</si>
  <si>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</si>
  <si>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</si>
  <si>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</si>
  <si>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</si>
  <si>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</si>
  <si>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</si>
  <si>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</si>
  <si>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</si>
  <si>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</si>
  <si>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</si>
  <si>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</si>
  <si>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</si>
  <si>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</si>
  <si>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</si>
  <si>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</si>
  <si>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</si>
  <si>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</si>
  <si>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</si>
  <si>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</si>
  <si>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</si>
  <si>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</si>
  <si>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</si>
  <si>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</si>
  <si>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</si>
  <si>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</si>
  <si>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</si>
  <si>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</si>
  <si>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</si>
  <si>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</si>
  <si>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</si>
  <si>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</si>
  <si>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</si>
  <si>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</si>
  <si>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</si>
  <si>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</si>
  <si>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</si>
  <si>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</si>
  <si>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</si>
  <si>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</si>
  <si>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</si>
  <si>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</si>
  <si>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</si>
  <si>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</si>
  <si>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</si>
  <si>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</si>
  <si>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</si>
  <si>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</si>
  <si>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</si>
  <si>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</si>
  <si>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</si>
  <si>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</si>
  <si>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</si>
  <si>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</si>
  <si>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</si>
  <si>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</si>
  <si>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</si>
  <si>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</si>
  <si>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</si>
  <si>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</si>
  <si>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</si>
  <si>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</si>
  <si>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</si>
  <si>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</si>
  <si>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</si>
  <si>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</si>
  <si>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</si>
  <si>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</si>
  <si>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</si>
  <si>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</si>
  <si>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</si>
  <si>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</si>
  <si>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</si>
  <si>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</si>
  <si>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</si>
  <si>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</si>
  <si>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</si>
  <si>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</si>
  <si>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</si>
  <si>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</si>
  <si>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</si>
  <si>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</si>
  <si>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</si>
  <si>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</si>
  <si>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</si>
  <si>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</si>
  <si>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</si>
  <si>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</si>
  <si>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</si>
  <si>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</si>
  <si>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</si>
  <si>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</si>
  <si>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</si>
  <si>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</si>
  <si>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</si>
  <si>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</si>
  <si>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</si>
  <si>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</si>
  <si>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</si>
  <si>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</si>
  <si>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</si>
  <si>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</si>
  <si>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</si>
  <si>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</si>
  <si>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</si>
  <si>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</si>
  <si>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</si>
  <si>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</si>
  <si>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</si>
  <si>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</si>
  <si>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</si>
  <si>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</si>
  <si>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</si>
  <si>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</si>
  <si>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</si>
  <si>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</si>
  <si>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</si>
  <si>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</si>
  <si>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</si>
  <si>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</si>
  <si>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</si>
  <si>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</si>
  <si>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</si>
  <si>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</si>
  <si>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</si>
  <si>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</si>
  <si>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</si>
  <si>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</si>
  <si>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</si>
  <si>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</si>
  <si>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</si>
  <si>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</si>
  <si>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</si>
  <si>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</si>
  <si>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</si>
  <si>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</si>
  <si>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</si>
  <si>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</si>
  <si>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</si>
  <si>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</si>
  <si>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</si>
  <si>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</si>
  <si>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</si>
  <si>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</si>
  <si>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</si>
  <si>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</si>
  <si>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</si>
  <si>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</si>
  <si>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</si>
  <si>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</si>
  <si>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</si>
  <si>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</si>
  <si>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</si>
  <si>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</si>
  <si>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</si>
  <si>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</si>
  <si>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</si>
  <si>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</si>
  <si>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</si>
  <si>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</si>
  <si>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</si>
  <si>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</si>
  <si>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</si>
  <si>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</si>
  <si>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</si>
  <si>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</si>
  <si>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</si>
  <si>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</si>
  <si>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</si>
  <si>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</si>
  <si>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</si>
  <si>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</si>
  <si>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</si>
  <si>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</si>
  <si>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</si>
  <si>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</si>
  <si>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</si>
  <si>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</si>
  <si>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</si>
  <si>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</si>
  <si>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</si>
  <si>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</si>
  <si>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</si>
  <si>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</si>
  <si>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</si>
  <si>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</si>
  <si>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</si>
  <si>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</si>
  <si>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</si>
  <si>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</si>
  <si>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</si>
  <si>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</si>
  <si>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</si>
  <si>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</si>
  <si>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</si>
  <si>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</si>
  <si>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</si>
  <si>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</si>
  <si>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</si>
  <si>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</si>
  <si>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</si>
  <si>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</si>
  <si>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</si>
  <si>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</si>
  <si>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</si>
  <si>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</si>
  <si>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</si>
  <si>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</si>
  <si>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</si>
  <si>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</si>
  <si>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</si>
  <si>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</si>
  <si>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</si>
  <si>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</si>
  <si>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</si>
  <si>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</si>
  <si>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</si>
  <si>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</si>
  <si>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</si>
  <si>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</si>
  <si>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</si>
  <si>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</si>
  <si>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</si>
  <si>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</si>
  <si>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</si>
  <si>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</si>
  <si>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</si>
  <si>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</si>
  <si>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</si>
  <si>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</si>
  <si>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</si>
  <si>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</si>
  <si>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</si>
  <si>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</si>
  <si>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</si>
  <si>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</si>
  <si>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</si>
  <si>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</si>
  <si>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</si>
  <si>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</si>
  <si>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</si>
  <si>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</si>
  <si>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</si>
  <si>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</si>
  <si>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</si>
  <si>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</si>
  <si>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</si>
  <si>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</si>
  <si>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</si>
  <si>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</si>
  <si>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</si>
  <si>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</si>
  <si>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</si>
  <si>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</si>
  <si>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</si>
  <si>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</si>
  <si>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</si>
  <si>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</si>
  <si>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</si>
  <si>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</si>
  <si>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</si>
  <si>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</si>
  <si>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</si>
  <si>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</si>
  <si>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</si>
  <si>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</si>
  <si>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</si>
  <si>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</si>
  <si>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</si>
  <si>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</si>
  <si>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</si>
  <si>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</si>
  <si>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</si>
  <si>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</si>
  <si>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</si>
  <si>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</si>
  <si>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</si>
  <si>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</si>
  <si>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</si>
  <si>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</si>
  <si>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</si>
  <si>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</si>
  <si>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</si>
  <si>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</si>
  <si>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</si>
  <si>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</si>
  <si>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</si>
  <si>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</si>
  <si>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</si>
  <si>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</si>
  <si>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</si>
  <si>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</si>
  <si>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</si>
  <si>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</si>
  <si>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</si>
  <si>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</si>
  <si>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</si>
  <si>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</si>
  <si>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</si>
  <si>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</si>
  <si>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</si>
  <si>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</si>
  <si>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</si>
  <si>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</si>
  <si>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</si>
  <si>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</si>
  <si>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</si>
  <si>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</si>
  <si>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</si>
  <si>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</si>
  <si>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</si>
  <si>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</si>
  <si>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</si>
  <si>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</si>
  <si>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</si>
  <si>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</si>
  <si>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</si>
  <si>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</si>
  <si>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</si>
  <si>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</si>
  <si>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</si>
  <si>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</si>
  <si>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</si>
  <si>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</si>
  <si>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</si>
  <si>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</si>
  <si>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</si>
  <si>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</si>
  <si>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</si>
  <si>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</si>
  <si>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</si>
  <si>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</si>
  <si>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</si>
  <si>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</si>
  <si>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</si>
  <si>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</si>
  <si>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</si>
  <si>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</si>
  <si>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</si>
  <si>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</si>
  <si>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</si>
  <si>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</si>
  <si>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</si>
  <si>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</si>
  <si>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</si>
  <si>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</si>
  <si>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</si>
  <si>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</si>
  <si>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</si>
  <si>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</si>
  <si>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</si>
  <si>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</si>
  <si>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</si>
  <si>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</si>
  <si>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</si>
  <si>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</si>
  <si>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</si>
  <si>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</si>
  <si>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</si>
  <si>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</si>
  <si>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</si>
  <si>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</si>
  <si>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</si>
  <si>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</si>
  <si>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</si>
  <si>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</si>
  <si>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</si>
  <si>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</si>
  <si>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</si>
  <si>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</si>
  <si>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</si>
  <si>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</si>
  <si>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</si>
  <si>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</si>
  <si>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</si>
  <si>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</si>
  <si>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</si>
  <si>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</si>
  <si>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</si>
  <si>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</si>
  <si>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</si>
  <si>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</si>
  <si>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</si>
  <si>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</si>
  <si>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</si>
  <si>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</si>
  <si>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</si>
  <si>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</si>
  <si>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</si>
  <si>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</si>
  <si>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</si>
  <si>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</si>
  <si>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</si>
  <si>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</si>
  <si>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</si>
  <si>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</si>
  <si>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</si>
  <si>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</si>
  <si>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</si>
  <si>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</si>
  <si>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</si>
  <si>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</si>
  <si>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</si>
  <si>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</si>
  <si>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</si>
  <si>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</si>
  <si>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</si>
  <si>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</si>
  <si>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</si>
  <si>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</si>
  <si>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</si>
  <si>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</si>
  <si>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</si>
  <si>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</si>
  <si>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</si>
  <si>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</si>
  <si>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</si>
  <si>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</si>
  <si>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</si>
  <si>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</si>
  <si>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</si>
  <si>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</si>
  <si>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</si>
  <si>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</si>
  <si>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</si>
  <si>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</si>
  <si>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</si>
  <si>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</si>
  <si>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</si>
  <si>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</si>
  <si>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</si>
  <si>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</si>
  <si>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</si>
  <si>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</si>
  <si>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</si>
  <si>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</si>
  <si>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</si>
  <si>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</si>
  <si>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</si>
  <si>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</si>
  <si>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</si>
  <si>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</si>
  <si>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</si>
  <si>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</si>
  <si>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</si>
  <si>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</si>
  <si>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</si>
  <si>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</si>
  <si>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</si>
  <si>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</si>
  <si>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</si>
  <si>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</si>
  <si>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</si>
  <si>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</si>
  <si>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</si>
  <si>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</si>
  <si>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</si>
  <si>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</si>
  <si>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</si>
  <si>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</si>
  <si>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</si>
  <si>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</si>
  <si>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</si>
  <si>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</si>
  <si>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</si>
  <si>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</si>
  <si>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</si>
  <si>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</si>
  <si>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</si>
  <si>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</si>
  <si>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</si>
  <si>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</si>
  <si>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</si>
  <si>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</si>
  <si>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</si>
  <si>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</si>
  <si>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</si>
  <si>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</si>
  <si>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</si>
  <si>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</si>
  <si>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</si>
  <si>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</si>
  <si>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</si>
  <si>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</si>
  <si>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</si>
  <si>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</si>
  <si>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</si>
  <si>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</si>
  <si>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</si>
  <si>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</si>
  <si>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</si>
  <si>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</si>
  <si>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</si>
  <si>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</si>
  <si>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</si>
  <si>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</si>
  <si>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</si>
  <si>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</si>
  <si>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</si>
  <si>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</si>
  <si>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</si>
  <si>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</si>
  <si>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</si>
  <si>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</si>
  <si>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</si>
  <si>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</si>
  <si>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</si>
  <si>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</si>
  <si>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</si>
  <si>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</si>
  <si>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</si>
  <si>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</si>
  <si>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</si>
  <si>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</si>
  <si>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</si>
  <si>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</si>
  <si>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</si>
  <si>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</si>
  <si>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</si>
  <si>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</si>
  <si>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</si>
  <si>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</si>
  <si>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</si>
  <si>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</si>
  <si>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</si>
  <si>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</si>
  <si>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</si>
  <si>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</si>
  <si>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</si>
  <si>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</si>
  <si>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</si>
  <si>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</si>
  <si>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</si>
  <si>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</si>
  <si>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</si>
  <si>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</si>
  <si>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</si>
  <si>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</si>
  <si>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</si>
  <si>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</si>
  <si>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</si>
  <si>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</si>
  <si>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</si>
  <si>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</si>
  <si>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</si>
  <si>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</si>
  <si>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</si>
  <si>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</si>
  <si>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</si>
  <si>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</si>
  <si>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</si>
  <si>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</si>
  <si>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</si>
  <si>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</si>
  <si>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</si>
  <si>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</si>
  <si>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</si>
  <si>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</si>
  <si>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</si>
  <si>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</si>
  <si>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</si>
  <si>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</si>
  <si>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</si>
  <si>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</si>
  <si>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</si>
  <si>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</si>
  <si>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</si>
  <si>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</si>
  <si>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</si>
  <si>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</si>
  <si>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</si>
  <si>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</si>
  <si>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</si>
  <si>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</si>
  <si>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</si>
  <si>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</si>
  <si>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</si>
  <si>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</si>
  <si>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</si>
  <si>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</si>
  <si>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</si>
  <si>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</si>
  <si>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</si>
  <si>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</si>
  <si>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</si>
  <si>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</si>
  <si>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</si>
  <si>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</si>
  <si>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</si>
  <si>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</si>
  <si>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</si>
  <si>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</si>
  <si>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</si>
  <si>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</si>
  <si>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</si>
  <si>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</si>
  <si>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</si>
  <si>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</si>
  <si>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</si>
  <si>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</si>
  <si>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</si>
  <si>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</si>
  <si>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</si>
  <si>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</si>
  <si>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</si>
  <si>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</si>
  <si>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</si>
  <si>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</si>
  <si>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</si>
  <si>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</si>
  <si>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</si>
  <si>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</si>
  <si>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</si>
  <si>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</si>
  <si>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</si>
  <si>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</si>
  <si>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</si>
  <si>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</si>
  <si>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</si>
  <si>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</si>
  <si>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</si>
  <si>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</si>
  <si>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</si>
  <si>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</si>
  <si>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</si>
  <si>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</si>
  <si>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</si>
  <si>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</si>
  <si>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</si>
  <si>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</si>
  <si>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</si>
  <si>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</si>
  <si>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</si>
  <si>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</si>
  <si>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</si>
  <si>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</si>
  <si>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</si>
  <si>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</si>
  <si>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</si>
  <si>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</si>
  <si>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</si>
  <si>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</si>
  <si>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</si>
  <si>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</si>
  <si>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</si>
  <si>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</si>
  <si>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</si>
  <si>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</si>
  <si>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</si>
  <si>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</si>
  <si>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</si>
  <si>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</si>
  <si>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</si>
  <si>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</si>
  <si>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</si>
  <si>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</si>
  <si>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</si>
  <si>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</si>
  <si>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</si>
  <si>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</si>
  <si>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</si>
  <si>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</si>
  <si>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</si>
  <si>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</si>
  <si>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</si>
  <si>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</si>
  <si>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</si>
  <si>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</si>
  <si>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</si>
  <si>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</si>
  <si>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</si>
  <si>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</si>
  <si>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</si>
  <si>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</si>
  <si>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</si>
  <si>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</si>
  <si>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</si>
  <si>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</si>
  <si>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</si>
  <si>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</si>
  <si>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</si>
  <si>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</si>
  <si>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</si>
  <si>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</si>
  <si>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</si>
  <si>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</si>
  <si>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</si>
  <si>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</si>
  <si>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</si>
  <si>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</si>
  <si>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</si>
  <si>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</si>
  <si>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</si>
  <si>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</si>
  <si>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</si>
  <si>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</si>
  <si>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</si>
  <si>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</si>
  <si>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</si>
  <si>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</si>
  <si>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</si>
  <si>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</si>
  <si>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</si>
  <si>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</si>
  <si>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</si>
  <si>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</si>
  <si>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</si>
  <si>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</si>
  <si>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</si>
  <si>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</si>
  <si>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</si>
  <si>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</si>
  <si>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</si>
  <si>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</si>
  <si>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</si>
  <si>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</si>
  <si>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</si>
  <si>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</si>
  <si>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</si>
  <si>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</si>
  <si>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</si>
  <si>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</si>
  <si>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</si>
  <si>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</si>
  <si>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</si>
  <si>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</si>
  <si>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</si>
  <si>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</si>
  <si>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</si>
  <si>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</si>
  <si>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</si>
  <si>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</si>
  <si>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</si>
  <si>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</si>
  <si>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</si>
  <si>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</si>
  <si>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</si>
  <si>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</si>
  <si>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</si>
  <si>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</si>
  <si>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</si>
  <si>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</si>
  <si>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</si>
  <si>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</si>
  <si>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</si>
  <si>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</si>
  <si>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</si>
  <si>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</si>
  <si>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</si>
  <si>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</si>
  <si>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</si>
  <si>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</si>
  <si>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</si>
  <si>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</si>
  <si>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</si>
  <si>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</si>
  <si>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</si>
  <si>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</si>
  <si>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</si>
  <si>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</si>
  <si>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</si>
  <si>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</si>
  <si>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</si>
  <si>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</si>
  <si>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</si>
  <si>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</si>
  <si>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</si>
  <si>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</si>
  <si>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</si>
  <si>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</si>
  <si>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</si>
  <si>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</si>
  <si>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</si>
  <si>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</si>
  <si>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</si>
  <si>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</si>
  <si>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</si>
  <si>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</si>
  <si>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</si>
  <si>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</si>
  <si>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</si>
  <si>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</si>
  <si>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</si>
  <si>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</si>
  <si>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</si>
  <si>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</si>
  <si>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</si>
  <si>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</si>
  <si>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</si>
  <si>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</si>
  <si>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</si>
  <si>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</si>
  <si>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</si>
  <si>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</si>
  <si>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</si>
  <si>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</si>
  <si>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</si>
  <si>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</si>
  <si>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</si>
  <si>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</si>
  <si>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</si>
  <si>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</si>
  <si>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</si>
  <si>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</si>
  <si>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</si>
  <si>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</si>
  <si>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</si>
  <si>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</si>
  <si>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</si>
  <si>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</si>
  <si>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</si>
  <si>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</si>
  <si>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</si>
  <si>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</si>
  <si>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</si>
  <si>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</si>
  <si>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</si>
  <si>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</si>
  <si>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</si>
  <si>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</si>
  <si>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</si>
  <si>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</si>
  <si>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</si>
  <si>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</si>
  <si>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</si>
  <si>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</si>
  <si>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</si>
  <si>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</si>
  <si>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</si>
  <si>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</si>
  <si>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</si>
  <si>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</si>
  <si>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</si>
  <si>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</si>
  <si>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</si>
  <si>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</si>
  <si>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</si>
  <si>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</si>
  <si>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</si>
  <si>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</si>
  <si>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</si>
  <si>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</si>
  <si>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</si>
  <si>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</si>
  <si>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</si>
  <si>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</si>
  <si>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</si>
  <si>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</si>
  <si>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</si>
  <si>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</si>
  <si>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</si>
  <si>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</si>
  <si>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</si>
  <si>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</si>
  <si>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</si>
  <si>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</si>
  <si>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</si>
  <si>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</si>
  <si>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</si>
  <si>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</si>
  <si>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</si>
  <si>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</si>
  <si>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</si>
  <si>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</si>
  <si>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</si>
  <si>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</si>
  <si>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</si>
  <si>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</si>
  <si>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</si>
  <si>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</si>
  <si>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</si>
  <si>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</si>
  <si>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</si>
  <si>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</si>
  <si>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</si>
  <si>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</si>
  <si>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</si>
  <si>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</si>
  <si>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</si>
  <si>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</si>
  <si>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</si>
  <si>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</si>
  <si>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</si>
  <si>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</si>
  <si>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</si>
  <si>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</si>
  <si>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</si>
  <si>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</si>
  <si>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</si>
  <si>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</si>
  <si>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</si>
  <si>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</si>
  <si>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</si>
  <si>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</si>
  <si>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</si>
  <si>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</si>
  <si>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</si>
  <si>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</si>
  <si>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</si>
  <si>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</si>
  <si>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</si>
  <si>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</si>
  <si>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</si>
  <si>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</si>
  <si>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</si>
  <si>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</si>
  <si>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</si>
  <si>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</si>
  <si>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</si>
  <si>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</si>
  <si>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</si>
  <si>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</si>
  <si>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</si>
  <si>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</si>
  <si>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</si>
  <si>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</si>
  <si>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</si>
  <si>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</si>
  <si>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</si>
  <si>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</si>
  <si>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</si>
  <si>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</si>
  <si>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</si>
  <si>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</si>
  <si>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</si>
  <si>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</si>
  <si>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</si>
  <si>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</si>
  <si>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</si>
  <si>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</si>
  <si>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</si>
  <si>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</si>
  <si>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</si>
  <si>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</si>
  <si>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</si>
  <si>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</si>
  <si>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</si>
  <si>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</si>
  <si>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</si>
  <si>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</si>
  <si>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</si>
  <si>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</si>
  <si>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</si>
  <si>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</si>
  <si>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</si>
  <si>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</si>
  <si>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</si>
  <si>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</si>
  <si>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</si>
  <si>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</si>
  <si>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</si>
  <si>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</si>
  <si>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</si>
  <si>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</si>
  <si>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</si>
  <si>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</si>
  <si>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</si>
  <si>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</si>
  <si>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</si>
  <si>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</si>
  <si>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</si>
  <si>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</si>
  <si>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</si>
  <si>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</si>
  <si>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</si>
  <si>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</si>
  <si>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</si>
  <si>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</si>
  <si>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</si>
  <si>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</si>
  <si>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</si>
  <si>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</si>
  <si>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</si>
  <si>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</si>
  <si>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</si>
  <si>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</si>
  <si>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</si>
  <si>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</si>
  <si>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</si>
  <si>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</si>
  <si>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</si>
  <si>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</si>
  <si>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</si>
  <si>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</si>
  <si>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</si>
  <si>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</si>
  <si>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</si>
  <si>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</si>
  <si>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</si>
  <si>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</si>
  <si>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</si>
  <si>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</si>
  <si>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</si>
  <si>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</si>
  <si>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</si>
  <si>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</si>
  <si>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</si>
  <si>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</si>
  <si>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</si>
  <si>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</si>
  <si>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</si>
  <si>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</si>
  <si>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</si>
  <si>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</si>
  <si>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</si>
  <si>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</si>
  <si>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</si>
  <si>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</si>
  <si>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</si>
  <si>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</si>
  <si>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</si>
  <si>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</si>
  <si>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</si>
  <si>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</si>
  <si>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</si>
  <si>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</si>
  <si>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</si>
  <si>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</si>
  <si>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</si>
  <si>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</si>
  <si>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</si>
  <si>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</si>
  <si>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</si>
  <si>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</si>
  <si>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</si>
  <si>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</si>
  <si>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</si>
  <si>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</si>
  <si>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</si>
  <si>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</si>
  <si>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</si>
  <si>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</si>
  <si>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</si>
  <si>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</si>
  <si>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</si>
  <si>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</si>
  <si>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</si>
  <si>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</si>
  <si>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</si>
  <si>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</si>
  <si>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</si>
  <si>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</si>
  <si>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</si>
  <si>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</si>
  <si>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</si>
  <si>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</si>
  <si>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</si>
  <si>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</si>
  <si>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</si>
  <si>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</si>
  <si>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</si>
  <si>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</si>
  <si>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</si>
  <si>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</si>
  <si>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</si>
  <si>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</si>
  <si>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</si>
  <si>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</si>
  <si>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</si>
  <si>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</si>
  <si>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</si>
  <si>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</si>
  <si>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</si>
  <si>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</si>
  <si>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</si>
  <si>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</si>
  <si>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</si>
  <si>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</si>
  <si>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</si>
  <si>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</si>
  <si>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</si>
  <si>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</si>
  <si>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</si>
  <si>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</si>
  <si>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</si>
  <si>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</si>
  <si>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</si>
  <si>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</si>
  <si>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</si>
  <si>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</si>
  <si>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</si>
  <si>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</si>
  <si>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</si>
  <si>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</si>
  <si>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</si>
  <si>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</si>
  <si>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</si>
  <si>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</si>
  <si>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</si>
  <si>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</si>
  <si>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</si>
  <si>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</si>
  <si>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</si>
  <si>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</si>
  <si>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</si>
  <si>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</si>
  <si>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</si>
  <si>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</si>
  <si>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</si>
  <si>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</si>
  <si>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</si>
  <si>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</si>
  <si>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</si>
  <si>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</si>
  <si>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</si>
  <si>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</si>
  <si>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</si>
  <si>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</si>
  <si>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</si>
  <si>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</si>
  <si>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</si>
  <si>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</si>
  <si>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</si>
  <si>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</si>
  <si>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</si>
  <si>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</si>
  <si>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</si>
  <si>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</si>
  <si>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</si>
  <si>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</si>
  <si>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</si>
  <si>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</si>
  <si>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</si>
  <si>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</si>
  <si>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</si>
  <si>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</si>
  <si>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</si>
  <si>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</si>
  <si>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</si>
  <si>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</si>
  <si>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</si>
  <si>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</si>
  <si>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</si>
  <si>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</si>
  <si>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</si>
  <si>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</si>
  <si>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</si>
  <si>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</si>
  <si>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</si>
  <si>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</si>
  <si>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</si>
  <si>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</si>
  <si>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</si>
  <si>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</si>
  <si>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</si>
  <si>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</si>
  <si>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</si>
  <si>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</si>
  <si>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</si>
  <si>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</si>
  <si>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</si>
  <si>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</si>
  <si>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</si>
  <si>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</si>
  <si>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</si>
  <si>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</si>
  <si>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</si>
  <si>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</si>
  <si>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</si>
  <si>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</si>
  <si>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</si>
  <si>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</si>
  <si>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</si>
  <si>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</si>
  <si>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</si>
  <si>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</si>
  <si>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</si>
  <si>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</si>
  <si>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</si>
  <si>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</si>
  <si>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</si>
  <si>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</si>
  <si>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</si>
  <si>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</si>
  <si>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</si>
  <si>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</si>
  <si>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</si>
  <si>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</si>
  <si>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</si>
  <si>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</si>
  <si>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</si>
  <si>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</si>
  <si>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</si>
  <si>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</si>
  <si>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</si>
  <si>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</si>
  <si>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</si>
  <si>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</si>
  <si>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</si>
  <si>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</si>
  <si>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</si>
  <si>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</si>
  <si>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</si>
  <si>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</si>
  <si>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</si>
  <si>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</si>
  <si>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</si>
  <si>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</si>
  <si>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</si>
  <si>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</si>
  <si>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</si>
  <si>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</si>
  <si>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</si>
  <si>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</si>
  <si>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</si>
  <si>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</si>
  <si>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</si>
  <si>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</si>
  <si>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</si>
  <si>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</si>
  <si>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</si>
  <si>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</si>
  <si>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</si>
  <si>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</si>
  <si>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</si>
  <si>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</si>
  <si>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</si>
  <si>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</si>
  <si>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</si>
  <si>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</si>
  <si>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</si>
  <si>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</si>
  <si>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</si>
  <si>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</si>
  <si>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</si>
  <si>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</si>
  <si>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</si>
  <si>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</si>
  <si>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</si>
  <si>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</si>
  <si>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</si>
  <si>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</si>
  <si>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</si>
  <si>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</si>
  <si>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</si>
  <si>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</si>
  <si>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</si>
  <si>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</si>
  <si>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</si>
  <si>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</si>
  <si>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</si>
  <si>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</si>
  <si>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</si>
  <si>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</si>
  <si>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</si>
  <si>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</si>
  <si>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</si>
  <si>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</si>
  <si>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</si>
  <si>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</si>
  <si>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</si>
  <si>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</si>
  <si>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</si>
  <si>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</si>
  <si>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</si>
  <si>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</si>
  <si>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</si>
  <si>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</si>
  <si>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</si>
  <si>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</si>
  <si>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</si>
  <si>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</si>
  <si>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</si>
  <si>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</si>
  <si>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</si>
  <si>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</si>
  <si>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</si>
  <si>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</si>
  <si>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</si>
  <si>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</si>
  <si>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</si>
  <si>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</si>
  <si>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</si>
  <si>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</si>
  <si>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</si>
  <si>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</si>
  <si>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</si>
  <si>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</si>
  <si>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</si>
  <si>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</si>
  <si>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</si>
  <si>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</si>
  <si>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</si>
  <si>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</si>
  <si>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</si>
  <si>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</si>
  <si>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</si>
  <si>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</si>
  <si>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</si>
  <si>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</si>
  <si>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</si>
  <si>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</si>
  <si>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</si>
  <si>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</si>
  <si>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</si>
  <si>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</si>
  <si>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</si>
  <si>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</si>
  <si>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</si>
  <si>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</si>
  <si>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</si>
  <si>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</si>
  <si>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</si>
  <si>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</si>
  <si>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</si>
  <si>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</si>
  <si>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</si>
  <si>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</si>
  <si>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</si>
  <si>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</si>
  <si>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</si>
  <si>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</si>
  <si>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</si>
  <si>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</si>
  <si>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</si>
  <si>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</si>
  <si>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</si>
  <si>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</si>
  <si>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</si>
  <si>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</si>
  <si>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</si>
  <si>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</si>
  <si>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</si>
  <si>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</si>
  <si>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</si>
  <si>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</si>
  <si>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</si>
  <si>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</si>
  <si>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</si>
  <si>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</si>
  <si>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</si>
  <si>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</si>
  <si>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</si>
  <si>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</si>
  <si>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</si>
  <si>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</si>
  <si>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</si>
  <si>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</si>
  <si>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</si>
  <si>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</si>
  <si>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</si>
  <si>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</si>
  <si>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</si>
  <si>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</si>
  <si>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</si>
  <si>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</si>
  <si>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</si>
  <si>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</si>
  <si>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</si>
  <si>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</si>
  <si>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</si>
  <si>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</si>
  <si>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</si>
  <si>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</si>
  <si>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</si>
  <si>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</si>
  <si>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</si>
  <si>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</si>
  <si>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</si>
  <si>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</si>
  <si>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</si>
  <si>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</si>
  <si>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</si>
  <si>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</si>
  <si>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</si>
  <si>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</si>
  <si>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</si>
  <si>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</si>
  <si>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</si>
  <si>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</si>
  <si>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</si>
  <si>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</si>
  <si>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</si>
  <si>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</si>
  <si>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</si>
  <si>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</si>
  <si>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</si>
  <si>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</si>
  <si>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</si>
  <si>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</si>
  <si>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</si>
  <si>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</si>
  <si>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</si>
  <si>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</si>
  <si>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</si>
  <si>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</si>
  <si>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</si>
  <si>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</si>
  <si>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</si>
  <si>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</si>
  <si>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</si>
  <si>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</si>
  <si>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</si>
  <si>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</si>
  <si>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</si>
  <si>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</si>
  <si>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ALCALDÍA DE MEDELLÍN</t>
  </si>
  <si>
    <t>INSTITUTO COLOMBIANO DE BIENESTAR FAMILIAR</t>
  </si>
  <si>
    <t>Contrato No. 4600059135 de 2015</t>
  </si>
  <si>
    <t>Contrato No. 4600060296 de 2015</t>
  </si>
  <si>
    <t>Contrato No. 4600063429  de 2016</t>
  </si>
  <si>
    <t>Contrato No. 4600072755 de 2017</t>
  </si>
  <si>
    <t>Contrato No. 4600068504 de 2017</t>
  </si>
  <si>
    <t>Contrato No. 4600073709 de 2018</t>
  </si>
  <si>
    <t>Contrato de Aporte 715 de 2014</t>
  </si>
  <si>
    <t>Contrato de Aporte 799 de 2014</t>
  </si>
  <si>
    <t>Contrato de Aporte 355 de 2014</t>
  </si>
  <si>
    <t>Contrato de Aporte 356 de 2014</t>
  </si>
  <si>
    <t>Contrato de Aporte 1161 de 2016</t>
  </si>
  <si>
    <t>Contrato de Aporte 1183 de 2016</t>
  </si>
  <si>
    <t>Contrato 904/2017</t>
  </si>
  <si>
    <t>Contrato 905/2017</t>
  </si>
  <si>
    <t>Contrato de Aporte 0456 de 2018</t>
  </si>
  <si>
    <t>Contrato de Aporte 0457 de 2018</t>
  </si>
  <si>
    <t>Contrato de Aporte 0459 de 2018</t>
  </si>
  <si>
    <t>Contrato de Aporte 0460 de 2018</t>
  </si>
  <si>
    <t>Contrato de Aporte 0458 de 2018</t>
  </si>
  <si>
    <t>Contrato de Aporte 0938 de 2018</t>
  </si>
  <si>
    <t>Contrato de Aporte 0972 de 2018</t>
  </si>
  <si>
    <t>Contrato de Aporte 0939 de 2018</t>
  </si>
  <si>
    <t>Contrato de Aporte 0940 de 2018</t>
  </si>
  <si>
    <t>Contrato de Aporte 0970 de 2019</t>
  </si>
  <si>
    <t>Contrato de Aporte 0695 de 2018</t>
  </si>
  <si>
    <t>Contrato de Aporte 0697 de 2018</t>
  </si>
  <si>
    <t>Contrato de Aporte 0701 de 2018</t>
  </si>
  <si>
    <t>Contrato de Aporte 0698 de 2018</t>
  </si>
  <si>
    <t>Contrato de Aporte 0704 de 2018</t>
  </si>
  <si>
    <t>Contrato de Aporte 0533de 2019</t>
  </si>
  <si>
    <t>Contrato de Aporte 68-350 de 2020</t>
  </si>
  <si>
    <t>Contrato de Aporte No. 0454 de 2018</t>
  </si>
  <si>
    <t>Contrato de Aporte No. 0455 de 2018</t>
  </si>
  <si>
    <t>Contrato de Aporte No. 0971 de 2018</t>
  </si>
  <si>
    <t>Contrato de Aporte No. 0973 de 2018</t>
  </si>
  <si>
    <t>Contrato de Aporte No. 0696 de 2018</t>
  </si>
  <si>
    <t>Contrato de Aporte No. 0702 de 2019</t>
  </si>
  <si>
    <t>Atención integral a niños/niñas hasta los 5 años en la modalidad entorno comunitario</t>
  </si>
  <si>
    <t>Atención integral a niños/niñas hasta los 5 años en la modalidad entorno institicional 8 horas</t>
  </si>
  <si>
    <t>Atención integral a niños/niñas hasta los 5 años en la modalidad entorno institucional 8 horas</t>
  </si>
  <si>
    <t>Atención integral a niños/niñas hasta los 5 años en la modalidad entorno institucional 8 horas en centro infantil</t>
  </si>
  <si>
    <t>Atender integralmente a la primera infancia en el marco de la estrategia "De cero a siempre", de confirmidad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</si>
  <si>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y en la modalida FAMI.</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</si>
  <si>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FAMI y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</si>
  <si>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</si>
  <si>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</si>
  <si>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 xml:space="preserve">PRESTAR EL SERVICIO HOGARES COMUNITARIOS DE BIENESTAR FAMILIAR, DE CONFORMIDAD CON LAS DIRECTRICES, LINEAMIENTOS Y PARAMÉTROS ESTABLECIDOS POR EL ICBF, EN ARMONÍA CON LA POLÍTICA DE ESTADO PARA EL DESARROLLO INTEGRAL A LA PRIMERA INFANCIA DE CERO A SIEMPRE.  </t>
  </si>
  <si>
    <t>PRESTAR LOS SERVICIOS DE EDUCACIÓN INICIAL EN EL MARCO DE LA ATENCIÓN INTEGRAL EN LOS HOGARES COMUNITARIOS DE BIENESTAR HCB, DE CONFORMIDAD CON EL MANUAL OPERATIVO DE LA MODALIDAD COMUNITARIA Y EL SERVICIO DE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</si>
  <si>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 -FMAI-, DE CONFORMIDAD CON EL MANUAL OPERATIVO DE LA MODALIDAD FAMILIAR, EL LINEAMIENTO TÉCNICO PARA LA ATENCIÓN A LA PRIMERA INFANCIA Y LAS DIRECTRICES ESTABLECIDA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</si>
  <si>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estabecidos por el ICBF para el servicio: Jardines sociales</t>
  </si>
  <si>
    <t>Prestar el servicio Jardin Social de conformidad con el Manual Operativo de la Modalidad Institucional y las directrices establecidas por el ICBF, en armonia con la Politica de Estado para el desarrollo integral de la Primera Infancia de Cero a Siempre.</t>
  </si>
  <si>
    <t>PRESTARELSERVICIOJARDÍNSOCIAL,DECONFORMIDADCONELMANUALOPERATIVODELAMODALIDADINSTITUCIONALYLASDIRECTRICESESTABLECIDASPORELICBF,ENARMONÍACONLAPOLÍTICADEESTADOPARAELDESARROLLOINTEGRAL DE LA PRIMERA INFANCIA DE CERO A SIEMPRE</t>
  </si>
  <si>
    <t>05007722020</t>
  </si>
  <si>
    <t>05007732020</t>
  </si>
  <si>
    <t>05007772020</t>
  </si>
  <si>
    <t>05007902020</t>
  </si>
  <si>
    <t>05007972020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</si>
  <si>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</si>
  <si>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</si>
  <si>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CARLOS ANDRÉS PÉREZ DÍAZ</t>
  </si>
  <si>
    <t>CARRERA 50 57 59</t>
  </si>
  <si>
    <t>3228027 - 3147979510</t>
  </si>
  <si>
    <t>direccion@sinfronteras.edu.co</t>
  </si>
  <si>
    <t>2021-5-05003922020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</si>
</sst>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60" zoomScaleNormal="6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2742</v>
      </c>
      <c r="D15" s="35"/>
      <c r="E15" s="35"/>
      <c r="F15" s="5"/>
      <c r="G15" s="32" t="s">
        <v>1168</v>
      </c>
      <c r="H15" s="103" t="s">
        <v>36</v>
      </c>
      <c r="I15" s="32" t="s">
        <v>2624</v>
      </c>
      <c r="J15" s="108" t="s">
        <v>2626</v>
      </c>
      <c r="L15" s="204" t="s">
        <v>8</v>
      </c>
      <c r="M15" s="204"/>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25">
      <c r="A20" s="9"/>
      <c r="B20" s="109">
        <v>811013275</v>
      </c>
      <c r="C20" s="5"/>
      <c r="D20" s="73"/>
      <c r="E20" s="5"/>
      <c r="F20" s="5"/>
      <c r="G20" s="5"/>
      <c r="H20" s="181"/>
      <c r="I20" s="142" t="s">
        <v>36</v>
      </c>
      <c r="J20" s="143" t="s">
        <v>101</v>
      </c>
      <c r="K20" s="144">
        <v>296788246</v>
      </c>
      <c r="L20" s="145"/>
      <c r="M20" s="145">
        <v>44561</v>
      </c>
      <c r="N20" s="128">
        <f>+(M20-L20)/30</f>
        <v>1485.3666666666666</v>
      </c>
      <c r="O20" s="131"/>
      <c r="U20" s="127"/>
      <c r="V20" s="105">
        <f ca="1">NOW()</f>
        <v>44194.633672800926</v>
      </c>
      <c r="W20" s="105">
        <f ca="1">NOW()</f>
        <v>44194.633672800926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173" t="str">
        <f>VLOOKUP(B20,EAS!A2:B1439,2,0)</f>
        <v>CORPORACIÓN EDUCACIÓN SIN FRONTERAS</v>
      </c>
      <c r="C38" s="173"/>
      <c r="D38" s="173"/>
      <c r="E38" s="173"/>
      <c r="F38" s="173"/>
      <c r="G38" s="5"/>
      <c r="H38" s="125"/>
      <c r="I38" s="185" t="s">
        <v>7</v>
      </c>
      <c r="J38" s="185"/>
      <c r="K38" s="185"/>
      <c r="L38" s="185"/>
      <c r="M38" s="185"/>
      <c r="N38" s="185"/>
      <c r="O38" s="126"/>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0" t="s">
        <v>31</v>
      </c>
      <c r="D48" s="114" t="s">
        <v>2679</v>
      </c>
      <c r="E48" s="170">
        <v>42072</v>
      </c>
      <c r="F48" s="170">
        <v>42337</v>
      </c>
      <c r="G48" s="153">
        <f>IF(AND(E48&lt;&gt;"",F48&lt;&gt;""),((F48-E48)/30),"")</f>
        <v>8.8333333333333339</v>
      </c>
      <c r="H48" s="115" t="s">
        <v>2716</v>
      </c>
      <c r="I48" s="114" t="s">
        <v>36</v>
      </c>
      <c r="J48" s="114" t="s">
        <v>38</v>
      </c>
      <c r="K48" s="116">
        <v>668304485</v>
      </c>
      <c r="L48" s="117" t="s">
        <v>1148</v>
      </c>
      <c r="M48" s="111">
        <f t="shared" ref="M48:M79" si="2">+IF(L48="No",1,IF(L48="Si","Ingrese %",""))</f>
        <v>1</v>
      </c>
      <c r="N48" s="117" t="s">
        <v>27</v>
      </c>
      <c r="O48" s="117" t="s">
        <v>26</v>
      </c>
      <c r="P48" s="78"/>
    </row>
    <row r="49" spans="1:16" s="6" customFormat="1" ht="24.75" customHeight="1" x14ac:dyDescent="0.25">
      <c r="A49" s="136">
        <v>2</v>
      </c>
      <c r="B49" s="115" t="s">
        <v>2677</v>
      </c>
      <c r="C49" s="117" t="s">
        <v>31</v>
      </c>
      <c r="D49" s="114" t="s">
        <v>2680</v>
      </c>
      <c r="E49" s="170">
        <v>42156</v>
      </c>
      <c r="F49" s="170">
        <v>42350</v>
      </c>
      <c r="G49" s="153">
        <f t="shared" ref="G49:G50" si="3">IF(AND(E49&lt;&gt;"",F49&lt;&gt;""),((F49-E49)/30),"")</f>
        <v>6.4666666666666668</v>
      </c>
      <c r="H49" s="171" t="s">
        <v>2717</v>
      </c>
      <c r="I49" s="114" t="s">
        <v>36</v>
      </c>
      <c r="J49" s="114" t="s">
        <v>38</v>
      </c>
      <c r="K49" s="116">
        <v>844256242</v>
      </c>
      <c r="L49" s="117" t="s">
        <v>1148</v>
      </c>
      <c r="M49" s="111">
        <f t="shared" si="2"/>
        <v>1</v>
      </c>
      <c r="N49" s="117" t="s">
        <v>27</v>
      </c>
      <c r="O49" s="117" t="s">
        <v>26</v>
      </c>
      <c r="P49" s="78"/>
    </row>
    <row r="50" spans="1:16" s="6" customFormat="1" ht="24.75" customHeight="1" x14ac:dyDescent="0.25">
      <c r="A50" s="136">
        <v>3</v>
      </c>
      <c r="B50" s="115" t="s">
        <v>2677</v>
      </c>
      <c r="C50" s="117" t="s">
        <v>31</v>
      </c>
      <c r="D50" s="114" t="s">
        <v>2681</v>
      </c>
      <c r="E50" s="170">
        <v>42391</v>
      </c>
      <c r="F50" s="170">
        <v>42707</v>
      </c>
      <c r="G50" s="153">
        <f t="shared" si="3"/>
        <v>10.533333333333333</v>
      </c>
      <c r="H50" s="115" t="s">
        <v>2718</v>
      </c>
      <c r="I50" s="114" t="s">
        <v>36</v>
      </c>
      <c r="J50" s="114" t="s">
        <v>38</v>
      </c>
      <c r="K50" s="116">
        <v>1150579035</v>
      </c>
      <c r="L50" s="117" t="s">
        <v>1148</v>
      </c>
      <c r="M50" s="111">
        <f t="shared" si="2"/>
        <v>1</v>
      </c>
      <c r="N50" s="117" t="s">
        <v>27</v>
      </c>
      <c r="O50" s="117" t="s">
        <v>26</v>
      </c>
      <c r="P50" s="78"/>
    </row>
    <row r="51" spans="1:16" s="6" customFormat="1" ht="24.75" customHeight="1" outlineLevel="1" x14ac:dyDescent="0.25">
      <c r="A51" s="136">
        <v>4</v>
      </c>
      <c r="B51" s="115" t="s">
        <v>2677</v>
      </c>
      <c r="C51" s="117" t="s">
        <v>31</v>
      </c>
      <c r="D51" s="114" t="s">
        <v>2682</v>
      </c>
      <c r="E51" s="170">
        <v>43040</v>
      </c>
      <c r="F51" s="170">
        <v>43093</v>
      </c>
      <c r="G51" s="153">
        <f t="shared" ref="G51:G107" si="4">IF(AND(E51&lt;&gt;"",F51&lt;&gt;""),((F51-E51)/30),"")</f>
        <v>1.7666666666666666</v>
      </c>
      <c r="H51" s="115" t="s">
        <v>2719</v>
      </c>
      <c r="I51" s="114" t="s">
        <v>36</v>
      </c>
      <c r="J51" s="114" t="s">
        <v>38</v>
      </c>
      <c r="K51" s="112">
        <v>113588650</v>
      </c>
      <c r="L51" s="117" t="s">
        <v>1148</v>
      </c>
      <c r="M51" s="111">
        <f t="shared" si="2"/>
        <v>1</v>
      </c>
      <c r="N51" s="117" t="s">
        <v>27</v>
      </c>
      <c r="O51" s="117" t="s">
        <v>26</v>
      </c>
      <c r="P51" s="78"/>
    </row>
    <row r="52" spans="1:16" s="7" customFormat="1" ht="24.75" customHeight="1" outlineLevel="1" x14ac:dyDescent="0.25">
      <c r="A52" s="137">
        <v>5</v>
      </c>
      <c r="B52" s="115" t="s">
        <v>2677</v>
      </c>
      <c r="C52" s="117" t="s">
        <v>31</v>
      </c>
      <c r="D52" s="114" t="s">
        <v>2683</v>
      </c>
      <c r="E52" s="170">
        <v>42759</v>
      </c>
      <c r="F52" s="170">
        <v>43039</v>
      </c>
      <c r="G52" s="153">
        <f t="shared" si="4"/>
        <v>9.3333333333333339</v>
      </c>
      <c r="H52" s="115" t="s">
        <v>2719</v>
      </c>
      <c r="I52" s="114" t="s">
        <v>36</v>
      </c>
      <c r="J52" s="114" t="s">
        <v>38</v>
      </c>
      <c r="K52" s="112">
        <v>580337858</v>
      </c>
      <c r="L52" s="117" t="s">
        <v>1148</v>
      </c>
      <c r="M52" s="111">
        <f t="shared" si="2"/>
        <v>1</v>
      </c>
      <c r="N52" s="117" t="s">
        <v>27</v>
      </c>
      <c r="O52" s="117" t="s">
        <v>26</v>
      </c>
      <c r="P52" s="79"/>
    </row>
    <row r="53" spans="1:16" s="7" customFormat="1" ht="24.75" customHeight="1" outlineLevel="1" x14ac:dyDescent="0.25">
      <c r="A53" s="137">
        <v>6</v>
      </c>
      <c r="B53" s="115" t="s">
        <v>2677</v>
      </c>
      <c r="C53" s="117" t="s">
        <v>31</v>
      </c>
      <c r="D53" s="114" t="s">
        <v>2684</v>
      </c>
      <c r="E53" s="170">
        <v>43115</v>
      </c>
      <c r="F53" s="170">
        <v>43457</v>
      </c>
      <c r="G53" s="153">
        <f t="shared" si="4"/>
        <v>11.4</v>
      </c>
      <c r="H53" s="115" t="s">
        <v>2719</v>
      </c>
      <c r="I53" s="114" t="s">
        <v>36</v>
      </c>
      <c r="J53" s="114" t="s">
        <v>38</v>
      </c>
      <c r="K53" s="112">
        <v>707418211</v>
      </c>
      <c r="L53" s="117" t="s">
        <v>1148</v>
      </c>
      <c r="M53" s="111">
        <f t="shared" si="2"/>
        <v>1</v>
      </c>
      <c r="N53" s="117" t="s">
        <v>27</v>
      </c>
      <c r="O53" s="117" t="s">
        <v>26</v>
      </c>
      <c r="P53" s="79"/>
    </row>
    <row r="54" spans="1:16" s="7" customFormat="1" ht="24.75" customHeight="1" outlineLevel="1" x14ac:dyDescent="0.25">
      <c r="A54" s="137">
        <v>7</v>
      </c>
      <c r="B54" s="115" t="s">
        <v>2678</v>
      </c>
      <c r="C54" s="117" t="s">
        <v>31</v>
      </c>
      <c r="D54" s="114" t="s">
        <v>2685</v>
      </c>
      <c r="E54" s="170">
        <v>41862</v>
      </c>
      <c r="F54" s="170">
        <v>41912</v>
      </c>
      <c r="G54" s="153">
        <f t="shared" si="4"/>
        <v>1.6666666666666667</v>
      </c>
      <c r="H54" s="115" t="s">
        <v>2720</v>
      </c>
      <c r="I54" s="114" t="s">
        <v>36</v>
      </c>
      <c r="J54" s="114" t="s">
        <v>38</v>
      </c>
      <c r="K54" s="112">
        <v>107904164</v>
      </c>
      <c r="L54" s="117" t="s">
        <v>1148</v>
      </c>
      <c r="M54" s="111">
        <f t="shared" si="2"/>
        <v>1</v>
      </c>
      <c r="N54" s="117" t="s">
        <v>27</v>
      </c>
      <c r="O54" s="117" t="s">
        <v>26</v>
      </c>
      <c r="P54" s="79"/>
    </row>
    <row r="55" spans="1:16" s="7" customFormat="1" ht="24.75" customHeight="1" outlineLevel="1" x14ac:dyDescent="0.25">
      <c r="A55" s="137">
        <v>8</v>
      </c>
      <c r="B55" s="115" t="s">
        <v>2678</v>
      </c>
      <c r="C55" s="117" t="s">
        <v>31</v>
      </c>
      <c r="D55" s="114" t="s">
        <v>2686</v>
      </c>
      <c r="E55" s="170">
        <v>41944</v>
      </c>
      <c r="F55" s="170">
        <v>42004</v>
      </c>
      <c r="G55" s="153">
        <f t="shared" si="4"/>
        <v>2</v>
      </c>
      <c r="H55" s="115" t="s">
        <v>2720</v>
      </c>
      <c r="I55" s="114" t="s">
        <v>36</v>
      </c>
      <c r="J55" s="114" t="s">
        <v>38</v>
      </c>
      <c r="K55" s="116">
        <v>81330747</v>
      </c>
      <c r="L55" s="117" t="s">
        <v>1148</v>
      </c>
      <c r="M55" s="111">
        <f t="shared" si="2"/>
        <v>1</v>
      </c>
      <c r="N55" s="117" t="s">
        <v>27</v>
      </c>
      <c r="O55" s="117" t="s">
        <v>26</v>
      </c>
      <c r="P55" s="79"/>
    </row>
    <row r="56" spans="1:16" s="7" customFormat="1" ht="24.75" customHeight="1" outlineLevel="1" x14ac:dyDescent="0.25">
      <c r="A56" s="137">
        <v>9</v>
      </c>
      <c r="B56" s="115" t="s">
        <v>2678</v>
      </c>
      <c r="C56" s="117" t="s">
        <v>31</v>
      </c>
      <c r="D56" s="114" t="s">
        <v>2687</v>
      </c>
      <c r="E56" s="170">
        <v>42047</v>
      </c>
      <c r="F56" s="170">
        <v>42369</v>
      </c>
      <c r="G56" s="153">
        <f t="shared" si="4"/>
        <v>10.733333333333333</v>
      </c>
      <c r="H56" s="115" t="s">
        <v>2721</v>
      </c>
      <c r="I56" s="114" t="s">
        <v>36</v>
      </c>
      <c r="J56" s="114" t="s">
        <v>38</v>
      </c>
      <c r="K56" s="116">
        <v>2719242501</v>
      </c>
      <c r="L56" s="117" t="s">
        <v>1148</v>
      </c>
      <c r="M56" s="111">
        <f t="shared" si="2"/>
        <v>1</v>
      </c>
      <c r="N56" s="117" t="s">
        <v>27</v>
      </c>
      <c r="O56" s="117" t="s">
        <v>26</v>
      </c>
      <c r="P56" s="79"/>
    </row>
    <row r="57" spans="1:16" s="7" customFormat="1" ht="24.75" customHeight="1" outlineLevel="1" x14ac:dyDescent="0.25">
      <c r="A57" s="137">
        <v>10</v>
      </c>
      <c r="B57" s="115" t="s">
        <v>2678</v>
      </c>
      <c r="C57" s="117" t="s">
        <v>31</v>
      </c>
      <c r="D57" s="114" t="s">
        <v>2688</v>
      </c>
      <c r="E57" s="170">
        <v>42048</v>
      </c>
      <c r="F57" s="170">
        <v>42369</v>
      </c>
      <c r="G57" s="153">
        <f t="shared" si="4"/>
        <v>10.7</v>
      </c>
      <c r="H57" s="115" t="s">
        <v>2721</v>
      </c>
      <c r="I57" s="114" t="s">
        <v>36</v>
      </c>
      <c r="J57" s="114" t="s">
        <v>38</v>
      </c>
      <c r="K57" s="116">
        <v>379599768</v>
      </c>
      <c r="L57" s="117" t="s">
        <v>1148</v>
      </c>
      <c r="M57" s="111">
        <f t="shared" si="2"/>
        <v>1</v>
      </c>
      <c r="N57" s="117" t="s">
        <v>27</v>
      </c>
      <c r="O57" s="117" t="s">
        <v>26</v>
      </c>
      <c r="P57" s="79"/>
    </row>
    <row r="58" spans="1:16" s="7" customFormat="1" ht="24.75" customHeight="1" outlineLevel="1" x14ac:dyDescent="0.25">
      <c r="A58" s="137">
        <v>11</v>
      </c>
      <c r="B58" s="115" t="s">
        <v>2678</v>
      </c>
      <c r="C58" s="117" t="s">
        <v>31</v>
      </c>
      <c r="D58" s="114" t="s">
        <v>2689</v>
      </c>
      <c r="E58" s="170">
        <v>42675</v>
      </c>
      <c r="F58" s="170">
        <v>43312</v>
      </c>
      <c r="G58" s="153">
        <f t="shared" si="4"/>
        <v>21.233333333333334</v>
      </c>
      <c r="H58" s="115" t="s">
        <v>2722</v>
      </c>
      <c r="I58" s="114" t="s">
        <v>36</v>
      </c>
      <c r="J58" s="114" t="s">
        <v>38</v>
      </c>
      <c r="K58" s="116">
        <v>6801118270</v>
      </c>
      <c r="L58" s="117" t="s">
        <v>1148</v>
      </c>
      <c r="M58" s="111">
        <f t="shared" si="2"/>
        <v>1</v>
      </c>
      <c r="N58" s="117" t="s">
        <v>27</v>
      </c>
      <c r="O58" s="117" t="s">
        <v>26</v>
      </c>
      <c r="P58" s="79"/>
    </row>
    <row r="59" spans="1:16" s="7" customFormat="1" ht="24.75" customHeight="1" outlineLevel="1" x14ac:dyDescent="0.25">
      <c r="A59" s="137">
        <v>12</v>
      </c>
      <c r="B59" s="115" t="s">
        <v>2678</v>
      </c>
      <c r="C59" s="117" t="s">
        <v>31</v>
      </c>
      <c r="D59" s="114" t="s">
        <v>2690</v>
      </c>
      <c r="E59" s="170">
        <v>42675</v>
      </c>
      <c r="F59" s="170">
        <v>43312</v>
      </c>
      <c r="G59" s="153">
        <f t="shared" si="4"/>
        <v>21.233333333333334</v>
      </c>
      <c r="H59" s="115" t="s">
        <v>2722</v>
      </c>
      <c r="I59" s="114" t="s">
        <v>36</v>
      </c>
      <c r="J59" s="114" t="s">
        <v>38</v>
      </c>
      <c r="K59" s="116">
        <v>6982393964</v>
      </c>
      <c r="L59" s="117" t="s">
        <v>1148</v>
      </c>
      <c r="M59" s="111">
        <f t="shared" si="2"/>
        <v>1</v>
      </c>
      <c r="N59" s="117" t="s">
        <v>27</v>
      </c>
      <c r="O59" s="117" t="s">
        <v>26</v>
      </c>
      <c r="P59" s="79"/>
    </row>
    <row r="60" spans="1:16" s="7" customFormat="1" ht="24.75" customHeight="1" outlineLevel="1" x14ac:dyDescent="0.25">
      <c r="A60" s="137">
        <v>13</v>
      </c>
      <c r="B60" s="115" t="s">
        <v>2678</v>
      </c>
      <c r="C60" s="117" t="s">
        <v>31</v>
      </c>
      <c r="D60" s="114" t="s">
        <v>2691</v>
      </c>
      <c r="E60" s="170">
        <v>43025</v>
      </c>
      <c r="F60" s="170">
        <v>43084</v>
      </c>
      <c r="G60" s="153">
        <f t="shared" si="4"/>
        <v>1.9666666666666666</v>
      </c>
      <c r="H60" s="115" t="s">
        <v>2723</v>
      </c>
      <c r="I60" s="114" t="s">
        <v>36</v>
      </c>
      <c r="J60" s="114" t="s">
        <v>38</v>
      </c>
      <c r="K60" s="116">
        <v>488214048</v>
      </c>
      <c r="L60" s="117" t="s">
        <v>1148</v>
      </c>
      <c r="M60" s="111">
        <f t="shared" si="2"/>
        <v>1</v>
      </c>
      <c r="N60" s="117" t="s">
        <v>27</v>
      </c>
      <c r="O60" s="117" t="s">
        <v>26</v>
      </c>
      <c r="P60" s="79"/>
    </row>
    <row r="61" spans="1:16" s="7" customFormat="1" ht="24.75" customHeight="1" outlineLevel="1" x14ac:dyDescent="0.25">
      <c r="A61" s="137">
        <v>14</v>
      </c>
      <c r="B61" s="115" t="s">
        <v>2678</v>
      </c>
      <c r="C61" s="117" t="s">
        <v>31</v>
      </c>
      <c r="D61" s="114" t="s">
        <v>2692</v>
      </c>
      <c r="E61" s="170">
        <v>43025</v>
      </c>
      <c r="F61" s="170">
        <v>43084</v>
      </c>
      <c r="G61" s="153">
        <f t="shared" si="4"/>
        <v>1.9666666666666666</v>
      </c>
      <c r="H61" s="115" t="s">
        <v>2723</v>
      </c>
      <c r="I61" s="114" t="s">
        <v>36</v>
      </c>
      <c r="J61" s="114" t="s">
        <v>38</v>
      </c>
      <c r="K61" s="116">
        <v>353955186</v>
      </c>
      <c r="L61" s="117" t="s">
        <v>1148</v>
      </c>
      <c r="M61" s="111">
        <f t="shared" si="2"/>
        <v>1</v>
      </c>
      <c r="N61" s="117" t="s">
        <v>27</v>
      </c>
      <c r="O61" s="117" t="s">
        <v>26</v>
      </c>
      <c r="P61" s="79"/>
    </row>
    <row r="62" spans="1:16" s="7" customFormat="1" ht="24.75" customHeight="1" outlineLevel="1" x14ac:dyDescent="0.25">
      <c r="A62" s="137">
        <v>15</v>
      </c>
      <c r="B62" s="115" t="s">
        <v>2678</v>
      </c>
      <c r="C62" s="117" t="s">
        <v>31</v>
      </c>
      <c r="D62" s="114" t="s">
        <v>2693</v>
      </c>
      <c r="E62" s="170">
        <v>43313</v>
      </c>
      <c r="F62" s="170">
        <v>43434</v>
      </c>
      <c r="G62" s="153">
        <f t="shared" si="4"/>
        <v>4.0333333333333332</v>
      </c>
      <c r="H62" s="115" t="s">
        <v>2724</v>
      </c>
      <c r="I62" s="114" t="s">
        <v>36</v>
      </c>
      <c r="J62" s="114" t="s">
        <v>38</v>
      </c>
      <c r="K62" s="116">
        <v>339555348</v>
      </c>
      <c r="L62" s="117" t="s">
        <v>1148</v>
      </c>
      <c r="M62" s="111">
        <f t="shared" si="2"/>
        <v>1</v>
      </c>
      <c r="N62" s="117" t="s">
        <v>27</v>
      </c>
      <c r="O62" s="117" t="s">
        <v>1148</v>
      </c>
      <c r="P62" s="79"/>
    </row>
    <row r="63" spans="1:16" s="7" customFormat="1" ht="24.75" customHeight="1" outlineLevel="1" x14ac:dyDescent="0.25">
      <c r="A63" s="137">
        <v>16</v>
      </c>
      <c r="B63" s="115" t="s">
        <v>2678</v>
      </c>
      <c r="C63" s="117" t="s">
        <v>31</v>
      </c>
      <c r="D63" s="114" t="s">
        <v>2694</v>
      </c>
      <c r="E63" s="170">
        <v>43313</v>
      </c>
      <c r="F63" s="170">
        <v>43434</v>
      </c>
      <c r="G63" s="153">
        <f t="shared" si="4"/>
        <v>4.0333333333333332</v>
      </c>
      <c r="H63" s="115" t="s">
        <v>2724</v>
      </c>
      <c r="I63" s="114" t="s">
        <v>36</v>
      </c>
      <c r="J63" s="114" t="s">
        <v>38</v>
      </c>
      <c r="K63" s="116">
        <v>519319944</v>
      </c>
      <c r="L63" s="117" t="s">
        <v>1148</v>
      </c>
      <c r="M63" s="111">
        <f t="shared" si="2"/>
        <v>1</v>
      </c>
      <c r="N63" s="117" t="s">
        <v>27</v>
      </c>
      <c r="O63" s="117" t="s">
        <v>26</v>
      </c>
      <c r="P63" s="79"/>
    </row>
    <row r="64" spans="1:16" s="7" customFormat="1" ht="24.75" customHeight="1" outlineLevel="1" x14ac:dyDescent="0.25">
      <c r="A64" s="137">
        <v>17</v>
      </c>
      <c r="B64" s="115" t="s">
        <v>2678</v>
      </c>
      <c r="C64" s="117" t="s">
        <v>31</v>
      </c>
      <c r="D64" s="114" t="s">
        <v>2695</v>
      </c>
      <c r="E64" s="170">
        <v>43313</v>
      </c>
      <c r="F64" s="170">
        <v>43434</v>
      </c>
      <c r="G64" s="153">
        <f t="shared" si="4"/>
        <v>4.0333333333333332</v>
      </c>
      <c r="H64" s="115" t="s">
        <v>2724</v>
      </c>
      <c r="I64" s="114" t="s">
        <v>36</v>
      </c>
      <c r="J64" s="114" t="s">
        <v>38</v>
      </c>
      <c r="K64" s="116">
        <v>763000841</v>
      </c>
      <c r="L64" s="117" t="s">
        <v>1148</v>
      </c>
      <c r="M64" s="111">
        <f t="shared" si="2"/>
        <v>1</v>
      </c>
      <c r="N64" s="117" t="s">
        <v>27</v>
      </c>
      <c r="O64" s="117" t="s">
        <v>1148</v>
      </c>
      <c r="P64" s="79"/>
    </row>
    <row r="65" spans="1:16" s="7" customFormat="1" ht="24.75" customHeight="1" outlineLevel="1" x14ac:dyDescent="0.25">
      <c r="A65" s="137">
        <v>18</v>
      </c>
      <c r="B65" s="115" t="s">
        <v>2678</v>
      </c>
      <c r="C65" s="117" t="s">
        <v>31</v>
      </c>
      <c r="D65" s="114" t="s">
        <v>2696</v>
      </c>
      <c r="E65" s="170">
        <v>43313</v>
      </c>
      <c r="F65" s="170">
        <v>43449</v>
      </c>
      <c r="G65" s="153">
        <f t="shared" si="4"/>
        <v>4.5333333333333332</v>
      </c>
      <c r="H65" s="115" t="s">
        <v>2725</v>
      </c>
      <c r="I65" s="114" t="s">
        <v>36</v>
      </c>
      <c r="J65" s="114" t="s">
        <v>38</v>
      </c>
      <c r="K65" s="116">
        <v>1489392355</v>
      </c>
      <c r="L65" s="117" t="s">
        <v>1148</v>
      </c>
      <c r="M65" s="111">
        <f t="shared" si="2"/>
        <v>1</v>
      </c>
      <c r="N65" s="117" t="s">
        <v>27</v>
      </c>
      <c r="O65" s="117" t="s">
        <v>26</v>
      </c>
      <c r="P65" s="79"/>
    </row>
    <row r="66" spans="1:16" s="7" customFormat="1" ht="24.75" customHeight="1" outlineLevel="1" x14ac:dyDescent="0.25">
      <c r="A66" s="137">
        <v>19</v>
      </c>
      <c r="B66" s="115" t="s">
        <v>2678</v>
      </c>
      <c r="C66" s="117" t="s">
        <v>31</v>
      </c>
      <c r="D66" s="114" t="s">
        <v>2697</v>
      </c>
      <c r="E66" s="170">
        <v>43313</v>
      </c>
      <c r="F66" s="170">
        <v>43449</v>
      </c>
      <c r="G66" s="153">
        <f t="shared" si="4"/>
        <v>4.5333333333333332</v>
      </c>
      <c r="H66" s="115" t="s">
        <v>2725</v>
      </c>
      <c r="I66" s="114" t="s">
        <v>36</v>
      </c>
      <c r="J66" s="114" t="s">
        <v>38</v>
      </c>
      <c r="K66" s="116">
        <v>2434626621</v>
      </c>
      <c r="L66" s="117" t="s">
        <v>1148</v>
      </c>
      <c r="M66" s="111">
        <f t="shared" si="2"/>
        <v>1</v>
      </c>
      <c r="N66" s="117" t="s">
        <v>27</v>
      </c>
      <c r="O66" s="117" t="s">
        <v>26</v>
      </c>
      <c r="P66" s="79"/>
    </row>
    <row r="67" spans="1:16" s="7" customFormat="1" ht="24.75" customHeight="1" outlineLevel="1" x14ac:dyDescent="0.25">
      <c r="A67" s="137">
        <v>20</v>
      </c>
      <c r="B67" s="115" t="s">
        <v>2678</v>
      </c>
      <c r="C67" s="117" t="s">
        <v>31</v>
      </c>
      <c r="D67" s="114" t="s">
        <v>2698</v>
      </c>
      <c r="E67" s="170">
        <v>43449</v>
      </c>
      <c r="F67" s="170">
        <v>43799</v>
      </c>
      <c r="G67" s="153">
        <f t="shared" si="4"/>
        <v>11.666666666666666</v>
      </c>
      <c r="H67" s="115" t="s">
        <v>2725</v>
      </c>
      <c r="I67" s="114" t="s">
        <v>36</v>
      </c>
      <c r="J67" s="114" t="s">
        <v>38</v>
      </c>
      <c r="K67" s="116">
        <v>3323081864</v>
      </c>
      <c r="L67" s="117" t="s">
        <v>1148</v>
      </c>
      <c r="M67" s="111">
        <f t="shared" si="2"/>
        <v>1</v>
      </c>
      <c r="N67" s="117" t="s">
        <v>27</v>
      </c>
      <c r="O67" s="117" t="s">
        <v>1148</v>
      </c>
      <c r="P67" s="79"/>
    </row>
    <row r="68" spans="1:16" s="7" customFormat="1" ht="24.75" customHeight="1" outlineLevel="1" x14ac:dyDescent="0.25">
      <c r="A68" s="137">
        <v>21</v>
      </c>
      <c r="B68" s="115" t="s">
        <v>2678</v>
      </c>
      <c r="C68" s="117" t="s">
        <v>31</v>
      </c>
      <c r="D68" s="114" t="s">
        <v>2699</v>
      </c>
      <c r="E68" s="170">
        <v>43449</v>
      </c>
      <c r="F68" s="170">
        <v>43799</v>
      </c>
      <c r="G68" s="153">
        <f t="shared" si="4"/>
        <v>11.666666666666666</v>
      </c>
      <c r="H68" s="115" t="s">
        <v>2725</v>
      </c>
      <c r="I68" s="114" t="s">
        <v>36</v>
      </c>
      <c r="J68" s="114" t="s">
        <v>38</v>
      </c>
      <c r="K68" s="116">
        <v>5236887063</v>
      </c>
      <c r="L68" s="117" t="s">
        <v>1148</v>
      </c>
      <c r="M68" s="111">
        <f t="shared" si="2"/>
        <v>1</v>
      </c>
      <c r="N68" s="117" t="s">
        <v>27</v>
      </c>
      <c r="O68" s="117" t="s">
        <v>1148</v>
      </c>
      <c r="P68" s="79"/>
    </row>
    <row r="69" spans="1:16" s="7" customFormat="1" ht="24.75" customHeight="1" outlineLevel="1" x14ac:dyDescent="0.25">
      <c r="A69" s="137">
        <v>22</v>
      </c>
      <c r="B69" s="115" t="s">
        <v>2678</v>
      </c>
      <c r="C69" s="117" t="s">
        <v>31</v>
      </c>
      <c r="D69" s="114" t="s">
        <v>2700</v>
      </c>
      <c r="E69" s="170">
        <v>43450</v>
      </c>
      <c r="F69" s="170">
        <v>43799</v>
      </c>
      <c r="G69" s="153">
        <f t="shared" si="4"/>
        <v>11.633333333333333</v>
      </c>
      <c r="H69" s="115" t="s">
        <v>2724</v>
      </c>
      <c r="I69" s="114" t="s">
        <v>36</v>
      </c>
      <c r="J69" s="114" t="s">
        <v>38</v>
      </c>
      <c r="K69" s="116">
        <v>855407665</v>
      </c>
      <c r="L69" s="117" t="s">
        <v>1148</v>
      </c>
      <c r="M69" s="111">
        <f t="shared" si="2"/>
        <v>1</v>
      </c>
      <c r="N69" s="117" t="s">
        <v>27</v>
      </c>
      <c r="O69" s="117" t="s">
        <v>1148</v>
      </c>
      <c r="P69" s="79"/>
    </row>
    <row r="70" spans="1:16" s="7" customFormat="1" ht="24.75" customHeight="1" outlineLevel="1" x14ac:dyDescent="0.25">
      <c r="A70" s="137">
        <v>23</v>
      </c>
      <c r="B70" s="115" t="s">
        <v>2678</v>
      </c>
      <c r="C70" s="117" t="s">
        <v>31</v>
      </c>
      <c r="D70" s="114" t="s">
        <v>2701</v>
      </c>
      <c r="E70" s="170">
        <v>43450</v>
      </c>
      <c r="F70" s="170">
        <v>43799</v>
      </c>
      <c r="G70" s="153">
        <f t="shared" si="4"/>
        <v>11.633333333333333</v>
      </c>
      <c r="H70" s="115" t="s">
        <v>2724</v>
      </c>
      <c r="I70" s="114" t="s">
        <v>36</v>
      </c>
      <c r="J70" s="114" t="s">
        <v>38</v>
      </c>
      <c r="K70" s="116">
        <v>1278553014</v>
      </c>
      <c r="L70" s="117" t="s">
        <v>1148</v>
      </c>
      <c r="M70" s="111">
        <f t="shared" si="2"/>
        <v>1</v>
      </c>
      <c r="N70" s="117" t="s">
        <v>27</v>
      </c>
      <c r="O70" s="117" t="s">
        <v>1148</v>
      </c>
      <c r="P70" s="79"/>
    </row>
    <row r="71" spans="1:16" s="7" customFormat="1" ht="24.75" customHeight="1" outlineLevel="1" x14ac:dyDescent="0.25">
      <c r="A71" s="137">
        <v>24</v>
      </c>
      <c r="B71" s="115" t="s">
        <v>2678</v>
      </c>
      <c r="C71" s="117" t="s">
        <v>31</v>
      </c>
      <c r="D71" s="114" t="s">
        <v>2702</v>
      </c>
      <c r="E71" s="170">
        <v>43450</v>
      </c>
      <c r="F71" s="170">
        <v>43799</v>
      </c>
      <c r="G71" s="153">
        <f t="shared" si="4"/>
        <v>11.633333333333333</v>
      </c>
      <c r="H71" s="115" t="s">
        <v>2724</v>
      </c>
      <c r="I71" s="114" t="s">
        <v>36</v>
      </c>
      <c r="J71" s="114" t="s">
        <v>38</v>
      </c>
      <c r="K71" s="116">
        <v>1871665022</v>
      </c>
      <c r="L71" s="117" t="s">
        <v>1148</v>
      </c>
      <c r="M71" s="111">
        <f t="shared" si="2"/>
        <v>1</v>
      </c>
      <c r="N71" s="117" t="s">
        <v>2634</v>
      </c>
      <c r="O71" s="117" t="s">
        <v>1148</v>
      </c>
      <c r="P71" s="79"/>
    </row>
    <row r="72" spans="1:16" s="7" customFormat="1" ht="24.75" customHeight="1" outlineLevel="1" x14ac:dyDescent="0.25">
      <c r="A72" s="137">
        <v>25</v>
      </c>
      <c r="B72" s="115" t="s">
        <v>2678</v>
      </c>
      <c r="C72" s="117" t="s">
        <v>31</v>
      </c>
      <c r="D72" s="114" t="s">
        <v>2703</v>
      </c>
      <c r="E72" s="170">
        <v>43800</v>
      </c>
      <c r="F72" s="170">
        <v>43890</v>
      </c>
      <c r="G72" s="153">
        <f t="shared" si="4"/>
        <v>3</v>
      </c>
      <c r="H72" s="115" t="s">
        <v>2724</v>
      </c>
      <c r="I72" s="114" t="s">
        <v>36</v>
      </c>
      <c r="J72" s="114" t="s">
        <v>38</v>
      </c>
      <c r="K72" s="116">
        <v>137431020</v>
      </c>
      <c r="L72" s="117" t="s">
        <v>1148</v>
      </c>
      <c r="M72" s="111">
        <f t="shared" si="2"/>
        <v>1</v>
      </c>
      <c r="N72" s="117" t="s">
        <v>2634</v>
      </c>
      <c r="O72" s="117" t="s">
        <v>1148</v>
      </c>
      <c r="P72" s="79"/>
    </row>
    <row r="73" spans="1:16" s="7" customFormat="1" ht="24.75" customHeight="1" outlineLevel="1" x14ac:dyDescent="0.25">
      <c r="A73" s="137">
        <v>26</v>
      </c>
      <c r="B73" s="115" t="s">
        <v>2678</v>
      </c>
      <c r="C73" s="117" t="s">
        <v>31</v>
      </c>
      <c r="D73" s="114" t="s">
        <v>2704</v>
      </c>
      <c r="E73" s="170">
        <v>43800</v>
      </c>
      <c r="F73" s="170">
        <v>43890</v>
      </c>
      <c r="G73" s="153">
        <f t="shared" si="4"/>
        <v>3</v>
      </c>
      <c r="H73" s="115" t="s">
        <v>2724</v>
      </c>
      <c r="I73" s="114" t="s">
        <v>36</v>
      </c>
      <c r="J73" s="114" t="s">
        <v>38</v>
      </c>
      <c r="K73" s="116">
        <v>89679564</v>
      </c>
      <c r="L73" s="117" t="s">
        <v>1148</v>
      </c>
      <c r="M73" s="111">
        <f t="shared" si="2"/>
        <v>1</v>
      </c>
      <c r="N73" s="117" t="s">
        <v>2634</v>
      </c>
      <c r="O73" s="117" t="s">
        <v>1148</v>
      </c>
      <c r="P73" s="79"/>
    </row>
    <row r="74" spans="1:16" s="7" customFormat="1" ht="24.75" customHeight="1" outlineLevel="1" x14ac:dyDescent="0.25">
      <c r="A74" s="137">
        <v>27</v>
      </c>
      <c r="B74" s="115" t="s">
        <v>2678</v>
      </c>
      <c r="C74" s="117" t="s">
        <v>31</v>
      </c>
      <c r="D74" s="114" t="s">
        <v>2705</v>
      </c>
      <c r="E74" s="170">
        <v>43800</v>
      </c>
      <c r="F74" s="170">
        <v>43890</v>
      </c>
      <c r="G74" s="153">
        <f t="shared" si="4"/>
        <v>3</v>
      </c>
      <c r="H74" s="115" t="s">
        <v>2724</v>
      </c>
      <c r="I74" s="114" t="s">
        <v>36</v>
      </c>
      <c r="J74" s="114" t="s">
        <v>38</v>
      </c>
      <c r="K74" s="116">
        <v>140925029</v>
      </c>
      <c r="L74" s="117" t="s">
        <v>1148</v>
      </c>
      <c r="M74" s="111">
        <f t="shared" si="2"/>
        <v>1</v>
      </c>
      <c r="N74" s="117" t="s">
        <v>2634</v>
      </c>
      <c r="O74" s="117" t="s">
        <v>1148</v>
      </c>
      <c r="P74" s="79"/>
    </row>
    <row r="75" spans="1:16" s="7" customFormat="1" ht="24.75" customHeight="1" outlineLevel="1" x14ac:dyDescent="0.25">
      <c r="A75" s="137">
        <v>28</v>
      </c>
      <c r="B75" s="115" t="s">
        <v>2678</v>
      </c>
      <c r="C75" s="117" t="s">
        <v>31</v>
      </c>
      <c r="D75" s="114" t="s">
        <v>2706</v>
      </c>
      <c r="E75" s="170">
        <v>43800</v>
      </c>
      <c r="F75" s="170">
        <v>43921</v>
      </c>
      <c r="G75" s="153">
        <f t="shared" si="4"/>
        <v>4.0333333333333332</v>
      </c>
      <c r="H75" s="115" t="s">
        <v>2725</v>
      </c>
      <c r="I75" s="114" t="s">
        <v>36</v>
      </c>
      <c r="J75" s="114" t="s">
        <v>38</v>
      </c>
      <c r="K75" s="116">
        <v>888661783</v>
      </c>
      <c r="L75" s="117" t="s">
        <v>1148</v>
      </c>
      <c r="M75" s="111">
        <f t="shared" si="2"/>
        <v>1</v>
      </c>
      <c r="N75" s="117" t="s">
        <v>2634</v>
      </c>
      <c r="O75" s="117" t="s">
        <v>1148</v>
      </c>
      <c r="P75" s="79"/>
    </row>
    <row r="76" spans="1:16" s="7" customFormat="1" ht="24.75" customHeight="1" outlineLevel="1" x14ac:dyDescent="0.25">
      <c r="A76" s="137">
        <v>29</v>
      </c>
      <c r="B76" s="115" t="s">
        <v>2678</v>
      </c>
      <c r="C76" s="117" t="s">
        <v>31</v>
      </c>
      <c r="D76" s="114" t="s">
        <v>2707</v>
      </c>
      <c r="E76" s="170">
        <v>43800</v>
      </c>
      <c r="F76" s="170">
        <v>43921</v>
      </c>
      <c r="G76" s="153">
        <f t="shared" si="4"/>
        <v>4.0333333333333332</v>
      </c>
      <c r="H76" s="115" t="s">
        <v>2725</v>
      </c>
      <c r="I76" s="114" t="s">
        <v>36</v>
      </c>
      <c r="J76" s="114" t="s">
        <v>38</v>
      </c>
      <c r="K76" s="116">
        <v>1320819225</v>
      </c>
      <c r="L76" s="117" t="s">
        <v>1148</v>
      </c>
      <c r="M76" s="111">
        <f t="shared" si="2"/>
        <v>1</v>
      </c>
      <c r="N76" s="117" t="s">
        <v>2634</v>
      </c>
      <c r="O76" s="117" t="s">
        <v>1148</v>
      </c>
      <c r="P76" s="79"/>
    </row>
    <row r="77" spans="1:16" s="7" customFormat="1" ht="24.75" customHeight="1" outlineLevel="1" x14ac:dyDescent="0.25">
      <c r="A77" s="137">
        <v>30</v>
      </c>
      <c r="B77" s="115" t="s">
        <v>2678</v>
      </c>
      <c r="C77" s="117" t="s">
        <v>31</v>
      </c>
      <c r="D77" s="114" t="s">
        <v>2708</v>
      </c>
      <c r="E77" s="170">
        <v>43922</v>
      </c>
      <c r="F77" s="170">
        <v>44165</v>
      </c>
      <c r="G77" s="153">
        <f t="shared" si="4"/>
        <v>8.1</v>
      </c>
      <c r="H77" s="115" t="s">
        <v>2726</v>
      </c>
      <c r="I77" s="114" t="s">
        <v>36</v>
      </c>
      <c r="J77" s="114" t="s">
        <v>38</v>
      </c>
      <c r="K77" s="116">
        <v>5734954884</v>
      </c>
      <c r="L77" s="117" t="s">
        <v>1148</v>
      </c>
      <c r="M77" s="111">
        <f t="shared" si="2"/>
        <v>1</v>
      </c>
      <c r="N77" s="117" t="s">
        <v>2634</v>
      </c>
      <c r="O77" s="117" t="s">
        <v>1148</v>
      </c>
      <c r="P77" s="79"/>
    </row>
    <row r="78" spans="1:16" s="7" customFormat="1" ht="24.75" customHeight="1" outlineLevel="1" x14ac:dyDescent="0.25">
      <c r="A78" s="137">
        <v>31</v>
      </c>
      <c r="B78" s="115" t="s">
        <v>2678</v>
      </c>
      <c r="C78" s="117" t="s">
        <v>31</v>
      </c>
      <c r="D78" s="114" t="s">
        <v>2709</v>
      </c>
      <c r="E78" s="170">
        <v>43925</v>
      </c>
      <c r="F78" s="170">
        <v>44165</v>
      </c>
      <c r="G78" s="153">
        <f t="shared" si="4"/>
        <v>8</v>
      </c>
      <c r="H78" s="115" t="s">
        <v>2727</v>
      </c>
      <c r="I78" s="114" t="s">
        <v>887</v>
      </c>
      <c r="J78" s="114" t="s">
        <v>889</v>
      </c>
      <c r="K78" s="116">
        <v>580804955</v>
      </c>
      <c r="L78" s="117" t="s">
        <v>1148</v>
      </c>
      <c r="M78" s="111">
        <f t="shared" si="2"/>
        <v>1</v>
      </c>
      <c r="N78" s="117" t="s">
        <v>2634</v>
      </c>
      <c r="O78" s="117" t="s">
        <v>1148</v>
      </c>
      <c r="P78" s="79"/>
    </row>
    <row r="79" spans="1:16" s="7" customFormat="1" ht="24.75" customHeight="1" outlineLevel="1" x14ac:dyDescent="0.25">
      <c r="A79" s="137">
        <v>32</v>
      </c>
      <c r="B79" s="115" t="s">
        <v>2678</v>
      </c>
      <c r="C79" s="117" t="s">
        <v>31</v>
      </c>
      <c r="D79" s="114" t="s">
        <v>2710</v>
      </c>
      <c r="E79" s="170">
        <v>43313</v>
      </c>
      <c r="F79" s="170">
        <v>43449</v>
      </c>
      <c r="G79" s="153">
        <f t="shared" si="4"/>
        <v>4.5333333333333332</v>
      </c>
      <c r="H79" s="115" t="s">
        <v>2728</v>
      </c>
      <c r="I79" s="114" t="s">
        <v>36</v>
      </c>
      <c r="J79" s="114" t="s">
        <v>38</v>
      </c>
      <c r="K79" s="116">
        <v>280213184</v>
      </c>
      <c r="L79" s="117" t="s">
        <v>1148</v>
      </c>
      <c r="M79" s="111">
        <f t="shared" si="2"/>
        <v>1</v>
      </c>
      <c r="N79" s="117" t="s">
        <v>27</v>
      </c>
      <c r="O79" s="117" t="s">
        <v>26</v>
      </c>
      <c r="P79" s="79"/>
    </row>
    <row r="80" spans="1:16" s="7" customFormat="1" ht="24.75" customHeight="1" outlineLevel="1" x14ac:dyDescent="0.25">
      <c r="A80" s="137">
        <v>33</v>
      </c>
      <c r="B80" s="115" t="s">
        <v>2678</v>
      </c>
      <c r="C80" s="117" t="s">
        <v>31</v>
      </c>
      <c r="D80" s="114" t="s">
        <v>2711</v>
      </c>
      <c r="E80" s="170">
        <v>43313</v>
      </c>
      <c r="F80" s="170">
        <v>43449</v>
      </c>
      <c r="G80" s="153">
        <f t="shared" si="4"/>
        <v>4.5333333333333332</v>
      </c>
      <c r="H80" s="115" t="s">
        <v>2728</v>
      </c>
      <c r="I80" s="114" t="s">
        <v>36</v>
      </c>
      <c r="J80" s="114" t="s">
        <v>38</v>
      </c>
      <c r="K80" s="116">
        <v>615250687</v>
      </c>
      <c r="L80" s="117" t="s">
        <v>1148</v>
      </c>
      <c r="M80" s="111">
        <f t="shared" ref="M80:M107" si="5">+IF(L80="No",1,IF(L80="Si","Ingrese %",""))</f>
        <v>1</v>
      </c>
      <c r="N80" s="117" t="s">
        <v>27</v>
      </c>
      <c r="O80" s="117" t="s">
        <v>26</v>
      </c>
      <c r="P80" s="79"/>
    </row>
    <row r="81" spans="1:16" s="7" customFormat="1" ht="24.75" customHeight="1" outlineLevel="1" x14ac:dyDescent="0.25">
      <c r="A81" s="137">
        <v>34</v>
      </c>
      <c r="B81" s="115" t="s">
        <v>2678</v>
      </c>
      <c r="C81" s="117" t="s">
        <v>31</v>
      </c>
      <c r="D81" s="114" t="s">
        <v>2712</v>
      </c>
      <c r="E81" s="170">
        <v>43449</v>
      </c>
      <c r="F81" s="170">
        <v>43799</v>
      </c>
      <c r="G81" s="153">
        <f t="shared" si="4"/>
        <v>11.666666666666666</v>
      </c>
      <c r="H81" s="115" t="s">
        <v>2729</v>
      </c>
      <c r="I81" s="114" t="s">
        <v>36</v>
      </c>
      <c r="J81" s="114" t="s">
        <v>38</v>
      </c>
      <c r="K81" s="116">
        <v>739389242</v>
      </c>
      <c r="L81" s="117" t="s">
        <v>1148</v>
      </c>
      <c r="M81" s="111">
        <f t="shared" si="5"/>
        <v>1</v>
      </c>
      <c r="N81" s="117" t="s">
        <v>2634</v>
      </c>
      <c r="O81" s="117" t="s">
        <v>1148</v>
      </c>
      <c r="P81" s="79"/>
    </row>
    <row r="82" spans="1:16" s="7" customFormat="1" ht="24.75" customHeight="1" outlineLevel="1" x14ac:dyDescent="0.25">
      <c r="A82" s="137">
        <v>35</v>
      </c>
      <c r="B82" s="115" t="s">
        <v>2678</v>
      </c>
      <c r="C82" s="117" t="s">
        <v>31</v>
      </c>
      <c r="D82" s="114" t="s">
        <v>2713</v>
      </c>
      <c r="E82" s="170">
        <v>43449</v>
      </c>
      <c r="F82" s="170">
        <v>43799</v>
      </c>
      <c r="G82" s="153">
        <f t="shared" si="4"/>
        <v>11.666666666666666</v>
      </c>
      <c r="H82" s="115" t="s">
        <v>2729</v>
      </c>
      <c r="I82" s="114" t="s">
        <v>36</v>
      </c>
      <c r="J82" s="114" t="s">
        <v>38</v>
      </c>
      <c r="K82" s="116">
        <v>1667247349</v>
      </c>
      <c r="L82" s="117" t="s">
        <v>1148</v>
      </c>
      <c r="M82" s="111">
        <f t="shared" si="5"/>
        <v>1</v>
      </c>
      <c r="N82" s="117" t="s">
        <v>27</v>
      </c>
      <c r="O82" s="117" t="s">
        <v>1148</v>
      </c>
      <c r="P82" s="79"/>
    </row>
    <row r="83" spans="1:16" s="7" customFormat="1" ht="24.75" customHeight="1" outlineLevel="1" x14ac:dyDescent="0.25">
      <c r="A83" s="137">
        <v>36</v>
      </c>
      <c r="B83" s="115" t="s">
        <v>2678</v>
      </c>
      <c r="C83" s="117" t="s">
        <v>31</v>
      </c>
      <c r="D83" s="114" t="s">
        <v>2714</v>
      </c>
      <c r="E83" s="170">
        <v>43800</v>
      </c>
      <c r="F83" s="170">
        <v>43921</v>
      </c>
      <c r="G83" s="153">
        <f t="shared" si="4"/>
        <v>4.0333333333333332</v>
      </c>
      <c r="H83" s="115" t="s">
        <v>2730</v>
      </c>
      <c r="I83" s="114" t="s">
        <v>36</v>
      </c>
      <c r="J83" s="114" t="s">
        <v>38</v>
      </c>
      <c r="K83" s="116">
        <v>453502179</v>
      </c>
      <c r="L83" s="117" t="s">
        <v>1148</v>
      </c>
      <c r="M83" s="111">
        <f t="shared" si="5"/>
        <v>1</v>
      </c>
      <c r="N83" s="117" t="s">
        <v>2634</v>
      </c>
      <c r="O83" s="117" t="s">
        <v>1148</v>
      </c>
      <c r="P83" s="79"/>
    </row>
    <row r="84" spans="1:16" s="7" customFormat="1" ht="24.75" customHeight="1" outlineLevel="1" x14ac:dyDescent="0.25">
      <c r="A84" s="137">
        <v>37</v>
      </c>
      <c r="B84" s="115" t="s">
        <v>2678</v>
      </c>
      <c r="C84" s="117" t="s">
        <v>31</v>
      </c>
      <c r="D84" s="114" t="s">
        <v>2715</v>
      </c>
      <c r="E84" s="170">
        <v>43800</v>
      </c>
      <c r="F84" s="170">
        <v>43921</v>
      </c>
      <c r="G84" s="153">
        <f t="shared" si="4"/>
        <v>4.0333333333333332</v>
      </c>
      <c r="H84" s="115" t="s">
        <v>2730</v>
      </c>
      <c r="I84" s="114" t="s">
        <v>36</v>
      </c>
      <c r="J84" s="114" t="s">
        <v>38</v>
      </c>
      <c r="K84" s="116">
        <v>206545547</v>
      </c>
      <c r="L84" s="117" t="s">
        <v>1148</v>
      </c>
      <c r="M84" s="111">
        <f t="shared" si="5"/>
        <v>1</v>
      </c>
      <c r="N84" s="117" t="s">
        <v>2634</v>
      </c>
      <c r="O84" s="117" t="s">
        <v>1148</v>
      </c>
      <c r="P84" s="79"/>
    </row>
    <row r="85" spans="1:16" s="7" customFormat="1" ht="24.75" customHeight="1" outlineLevel="1" x14ac:dyDescent="0.25">
      <c r="A85" s="137">
        <v>38</v>
      </c>
      <c r="B85" s="115"/>
      <c r="C85" s="117" t="s">
        <v>31</v>
      </c>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115"/>
      <c r="C86" s="117" t="s">
        <v>31</v>
      </c>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2731</v>
      </c>
      <c r="E114" s="138">
        <v>44167</v>
      </c>
      <c r="F114" s="138">
        <v>44773</v>
      </c>
      <c r="G114" s="153">
        <f>IF(AND(E114&lt;&gt;"",F114&lt;&gt;""),((F114-E114)/30),"")</f>
        <v>20.2</v>
      </c>
      <c r="H114" s="115" t="s">
        <v>2736</v>
      </c>
      <c r="I114" s="114" t="s">
        <v>36</v>
      </c>
      <c r="J114" s="114" t="s">
        <v>38</v>
      </c>
      <c r="K114" s="68">
        <v>6802468826</v>
      </c>
      <c r="L114" s="100">
        <f>+IF(AND(K114&gt;0,O114="Ejecución"),(K114/877802)*Tabla28[[#This Row],[% participación]],IF(AND(K114&gt;0,O114&lt;&gt;"Ejecución"),"-",""))</f>
        <v>7749.4341844744031</v>
      </c>
      <c r="M114" s="117" t="s">
        <v>1148</v>
      </c>
      <c r="N114" s="166">
        <f>+IF(M118="No",1,IF(M118="Si","Ingrese %",""))</f>
        <v>1</v>
      </c>
      <c r="O114" s="155" t="s">
        <v>1150</v>
      </c>
      <c r="P114" s="78"/>
    </row>
    <row r="115" spans="1:16" s="6" customFormat="1" ht="24.75" customHeight="1" x14ac:dyDescent="0.25">
      <c r="A115" s="136">
        <v>2</v>
      </c>
      <c r="B115" s="154" t="s">
        <v>2664</v>
      </c>
      <c r="C115" s="156" t="s">
        <v>31</v>
      </c>
      <c r="D115" s="63" t="s">
        <v>2732</v>
      </c>
      <c r="E115" s="138">
        <v>44167</v>
      </c>
      <c r="F115" s="138">
        <v>44773</v>
      </c>
      <c r="G115" s="153">
        <f t="shared" ref="G115:G116" si="6">IF(AND(E115&lt;&gt;"",F115&lt;&gt;""),((F115-E115)/30),"")</f>
        <v>20.2</v>
      </c>
      <c r="H115" s="115" t="s">
        <v>2736</v>
      </c>
      <c r="I115" s="114" t="s">
        <v>36</v>
      </c>
      <c r="J115" s="114" t="s">
        <v>38</v>
      </c>
      <c r="K115" s="68">
        <v>7008604245</v>
      </c>
      <c r="L115" s="100">
        <f>+IF(AND(K115&gt;0,O115="Ejecución"),(K115/877802)*Tabla28[[#This Row],[% participación]],IF(AND(K115&gt;0,O115&lt;&gt;"Ejecución"),"-",""))</f>
        <v>7984.2655234323911</v>
      </c>
      <c r="M115" s="117" t="s">
        <v>1148</v>
      </c>
      <c r="N115" s="166">
        <f>+IF(M118="No",1,IF(M118="Si","Ingrese %",""))</f>
        <v>1</v>
      </c>
      <c r="O115" s="155" t="s">
        <v>1150</v>
      </c>
      <c r="P115" s="78"/>
    </row>
    <row r="116" spans="1:16" s="6" customFormat="1" ht="24.75" customHeight="1" x14ac:dyDescent="0.25">
      <c r="A116" s="136">
        <v>3</v>
      </c>
      <c r="B116" s="154" t="s">
        <v>2664</v>
      </c>
      <c r="C116" s="156" t="s">
        <v>31</v>
      </c>
      <c r="D116" s="63" t="s">
        <v>2733</v>
      </c>
      <c r="E116" s="138">
        <v>44167</v>
      </c>
      <c r="F116" s="138">
        <v>44773</v>
      </c>
      <c r="G116" s="153">
        <f t="shared" si="6"/>
        <v>20.2</v>
      </c>
      <c r="H116" s="115" t="s">
        <v>2736</v>
      </c>
      <c r="I116" s="114" t="s">
        <v>36</v>
      </c>
      <c r="J116" s="114" t="s">
        <v>38</v>
      </c>
      <c r="K116" s="68">
        <v>6080994859</v>
      </c>
      <c r="L116" s="100">
        <f>+IF(AND(K116&gt;0,O116="Ejecución"),(K116/877802)*Tabla28[[#This Row],[% participación]],IF(AND(K116&gt;0,O116&lt;&gt;"Ejecución"),"-",""))</f>
        <v>6927.5244975518399</v>
      </c>
      <c r="M116" s="117" t="s">
        <v>1148</v>
      </c>
      <c r="N116" s="166">
        <f>+IF(M118="No",1,IF(M118="Si","Ingrese %",""))</f>
        <v>1</v>
      </c>
      <c r="O116" s="155" t="s">
        <v>1150</v>
      </c>
      <c r="P116" s="78"/>
    </row>
    <row r="117" spans="1:16" s="6" customFormat="1" ht="24.75" customHeight="1" outlineLevel="1" x14ac:dyDescent="0.25">
      <c r="A117" s="136">
        <v>4</v>
      </c>
      <c r="B117" s="154" t="s">
        <v>2664</v>
      </c>
      <c r="C117" s="156" t="s">
        <v>31</v>
      </c>
      <c r="D117" s="63" t="s">
        <v>2734</v>
      </c>
      <c r="E117" s="138">
        <v>44167</v>
      </c>
      <c r="F117" s="138">
        <v>44773</v>
      </c>
      <c r="G117" s="153">
        <f t="shared" ref="G117:G159" si="7">IF(AND(E117&lt;&gt;"",F117&lt;&gt;""),((F117-E117)/30),"")</f>
        <v>20.2</v>
      </c>
      <c r="H117" s="115" t="s">
        <v>2736</v>
      </c>
      <c r="I117" s="114" t="s">
        <v>36</v>
      </c>
      <c r="J117" s="114" t="s">
        <v>38</v>
      </c>
      <c r="K117" s="68">
        <v>7730078211</v>
      </c>
      <c r="L117" s="100">
        <f>+IF(AND(K117&gt;0,O117="Ejecución"),(K117/877802)*Tabla28[[#This Row],[% participación]],IF(AND(K117&gt;0,O117&lt;&gt;"Ejecución"),"-",""))</f>
        <v>8806.1752092157458</v>
      </c>
      <c r="M117" s="117" t="s">
        <v>1148</v>
      </c>
      <c r="N117" s="166">
        <f>+IF(M118="No",1,IF(M118="Si","Ingrese %",""))</f>
        <v>1</v>
      </c>
      <c r="O117" s="155" t="s">
        <v>1150</v>
      </c>
      <c r="P117" s="78"/>
    </row>
    <row r="118" spans="1:16" s="7" customFormat="1" ht="24.75" customHeight="1" outlineLevel="1" x14ac:dyDescent="0.25">
      <c r="A118" s="137">
        <v>5</v>
      </c>
      <c r="B118" s="154" t="s">
        <v>2664</v>
      </c>
      <c r="C118" s="156" t="s">
        <v>31</v>
      </c>
      <c r="D118" s="63" t="s">
        <v>2735</v>
      </c>
      <c r="E118" s="138">
        <v>44172</v>
      </c>
      <c r="F118" s="138">
        <v>44773</v>
      </c>
      <c r="G118" s="153">
        <f t="shared" si="7"/>
        <v>20.033333333333335</v>
      </c>
      <c r="H118" s="115" t="s">
        <v>2737</v>
      </c>
      <c r="I118" s="114" t="s">
        <v>36</v>
      </c>
      <c r="J118" s="114" t="s">
        <v>38</v>
      </c>
      <c r="K118" s="68">
        <v>4256738484</v>
      </c>
      <c r="L118" s="100">
        <f>+IF(AND(K118&gt;0,O118="Ejecución"),(K118/877802)*Tabla28[[#This Row],[% participación]],IF(AND(K118&gt;0,O118&lt;&gt;"Ejecución"),"-",""))</f>
        <v>4849.3150892798149</v>
      </c>
      <c r="M118" s="117" t="s">
        <v>1148</v>
      </c>
      <c r="N118" s="166">
        <f t="shared" ref="N118:N160" si="8">+IF(M118="No",1,IF(M118="Si","Ingrese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2668</v>
      </c>
      <c r="C179" s="216"/>
      <c r="D179" s="216"/>
      <c r="E179" s="164">
        <v>0.02</v>
      </c>
      <c r="F179" s="163"/>
      <c r="G179" s="158" t="str">
        <f>IF(F179&gt;0,SUM(E179+F179),"")</f>
        <v/>
      </c>
      <c r="H179" s="5"/>
      <c r="I179" s="216" t="s">
        <v>2670</v>
      </c>
      <c r="J179" s="216"/>
      <c r="K179" s="216"/>
      <c r="L179" s="216"/>
      <c r="M179" s="165">
        <v>0.02</v>
      </c>
      <c r="O179" s="8"/>
      <c r="Q179" s="19"/>
      <c r="R179" s="152">
        <f>IF(M179&gt;0,SUM(L179+M179),"")</f>
        <v>0.02</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197" t="s">
        <v>2628</v>
      </c>
      <c r="L185" s="197"/>
      <c r="M185" s="94">
        <f>+J185*(SUM(K20:K35))</f>
        <v>5935764.9199999999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8">
        <v>42020</v>
      </c>
      <c r="D193" s="5"/>
      <c r="E193" s="119">
        <v>53</v>
      </c>
      <c r="F193" s="5"/>
      <c r="G193" s="5"/>
      <c r="H193" s="140" t="s">
        <v>2738</v>
      </c>
      <c r="J193" s="5"/>
      <c r="K193" s="120">
        <v>41862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2739</v>
      </c>
      <c r="J211" s="27" t="s">
        <v>2622</v>
      </c>
      <c r="K211" s="141" t="s">
        <v>2739</v>
      </c>
      <c r="L211" s="21"/>
      <c r="M211" s="21"/>
      <c r="N211" s="21"/>
      <c r="O211" s="8"/>
    </row>
    <row r="212" spans="1:15" x14ac:dyDescent="0.25">
      <c r="A212" s="9"/>
      <c r="B212" s="27" t="s">
        <v>2619</v>
      </c>
      <c r="C212" s="140" t="s">
        <v>2738</v>
      </c>
      <c r="D212" s="21"/>
      <c r="G212" s="27" t="s">
        <v>2621</v>
      </c>
      <c r="H212" s="141" t="s">
        <v>2740</v>
      </c>
      <c r="J212" s="27" t="s">
        <v>2623</v>
      </c>
      <c r="K212" s="14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Gfinanciera</cp:lastModifiedBy>
  <cp:lastPrinted>2020-12-29T19:47:15Z</cp:lastPrinted>
  <dcterms:created xsi:type="dcterms:W3CDTF">2020-10-14T21:57:42Z</dcterms:created>
  <dcterms:modified xsi:type="dcterms:W3CDTF">2020-12-29T20:12:31Z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