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cument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<sst xmlns="http://schemas.openxmlformats.org/spreadsheetml/2006/main" count="3134" uniqueCount="2710">
  <si>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</si>
  <si>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</si>
  <si>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</si>
  <si>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</si>
  <si>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</si>
  <si>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</si>
  <si>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</si>
  <si>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</si>
  <si>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</si>
  <si>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</si>
  <si>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</si>
  <si>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</si>
  <si>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</si>
  <si>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</si>
  <si>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</si>
  <si>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</si>
  <si>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</si>
  <si>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</si>
  <si>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</si>
  <si>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</si>
  <si>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</si>
  <si>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</si>
  <si>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</si>
  <si>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</si>
  <si>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</si>
  <si>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</si>
  <si>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</si>
  <si>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</si>
  <si>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</si>
  <si>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</si>
  <si>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</si>
  <si>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</si>
  <si>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</si>
  <si>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</si>
  <si>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</si>
  <si>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</si>
  <si>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</si>
  <si>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</si>
  <si>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</si>
  <si>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</si>
  <si>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</si>
  <si>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</si>
  <si>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</si>
  <si>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</si>
  <si>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</si>
  <si>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</si>
  <si>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</si>
  <si>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</si>
  <si>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</si>
  <si>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</si>
  <si>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</si>
  <si>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</si>
  <si>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</si>
  <si>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</si>
  <si>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</si>
  <si>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</si>
  <si>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</si>
  <si>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</si>
  <si>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</si>
  <si>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</si>
  <si>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</si>
  <si>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</si>
  <si>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</si>
  <si>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</si>
  <si>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</si>
  <si>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</si>
  <si>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</si>
  <si>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</si>
  <si>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</si>
  <si>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</si>
  <si>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</si>
  <si>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</si>
  <si>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</si>
  <si>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</si>
  <si>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</si>
  <si>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</si>
  <si>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</si>
  <si>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</si>
  <si>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</si>
  <si>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</si>
  <si>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</si>
  <si>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</si>
  <si>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</si>
  <si>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</si>
  <si>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</si>
  <si>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</si>
  <si>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</si>
  <si>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</si>
  <si>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</si>
  <si>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</si>
  <si>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</si>
  <si>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</si>
  <si>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</si>
  <si>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</si>
  <si>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</si>
  <si>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</si>
  <si>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</si>
  <si>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</si>
  <si>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</si>
  <si>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</si>
  <si>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</si>
  <si>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</si>
  <si>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</si>
  <si>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</si>
  <si>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</si>
  <si>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</si>
  <si>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</si>
  <si>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</si>
  <si>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</si>
  <si>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</si>
  <si>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</si>
  <si>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</si>
  <si>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</si>
  <si>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</si>
  <si>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</si>
  <si>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</si>
  <si>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</si>
  <si>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</si>
  <si>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</si>
  <si>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</si>
  <si>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</si>
  <si>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</si>
  <si>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</si>
  <si>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</si>
  <si>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</si>
  <si>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</si>
  <si>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</si>
  <si>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</si>
  <si>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</si>
  <si>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</si>
  <si>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</si>
  <si>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</si>
  <si>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</si>
  <si>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</si>
  <si>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</si>
  <si>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</si>
  <si>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</si>
  <si>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</si>
  <si>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</si>
  <si>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</si>
  <si>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</si>
  <si>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</si>
  <si>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</si>
  <si>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</si>
  <si>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</si>
  <si>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</si>
  <si>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</si>
  <si>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</si>
  <si>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</si>
  <si>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</si>
  <si>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</si>
  <si>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</si>
  <si>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</si>
  <si>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</si>
  <si>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</si>
  <si>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</si>
  <si>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</si>
  <si>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</si>
  <si>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</si>
  <si>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</si>
  <si>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</si>
  <si>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</si>
  <si>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</si>
  <si>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</si>
  <si>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</si>
  <si>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</si>
  <si>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</si>
  <si>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</si>
  <si>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</si>
  <si>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</si>
  <si>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</si>
  <si>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</si>
  <si>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</si>
  <si>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</si>
  <si>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</si>
  <si>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</si>
  <si>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</si>
  <si>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</si>
  <si>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</si>
  <si>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</si>
  <si>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</si>
  <si>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</si>
  <si>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</si>
  <si>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</si>
  <si>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</si>
  <si>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</si>
  <si>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</si>
  <si>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</si>
  <si>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</si>
  <si>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</si>
  <si>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</si>
  <si>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</si>
  <si>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</si>
  <si>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</si>
  <si>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</si>
  <si>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</si>
  <si>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</si>
  <si>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</si>
  <si>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</si>
  <si>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</si>
  <si>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</si>
  <si>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</si>
  <si>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</si>
  <si>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</si>
  <si>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</si>
  <si>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</si>
  <si>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</si>
  <si>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</si>
  <si>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</si>
  <si>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</si>
  <si>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</si>
  <si>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</si>
  <si>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</si>
  <si>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</si>
  <si>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</si>
  <si>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</si>
  <si>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</si>
  <si>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</si>
  <si>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</si>
  <si>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</si>
  <si>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</si>
  <si>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</si>
  <si>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</si>
  <si>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</si>
  <si>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</si>
  <si>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</si>
  <si>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</si>
  <si>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</si>
  <si>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</si>
  <si>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</si>
  <si>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</si>
  <si>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</si>
  <si>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</si>
  <si>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</si>
  <si>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</si>
  <si>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</si>
  <si>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</si>
  <si>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</si>
  <si>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</si>
  <si>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</si>
  <si>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</si>
  <si>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</si>
  <si>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</si>
  <si>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</si>
  <si>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</si>
  <si>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</si>
  <si>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</si>
  <si>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</si>
  <si>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</si>
  <si>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</si>
  <si>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</si>
  <si>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</si>
  <si>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</si>
  <si>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</si>
  <si>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</si>
  <si>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</si>
  <si>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</si>
  <si>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</si>
  <si>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</si>
  <si>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</si>
  <si>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</si>
  <si>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</si>
  <si>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</si>
  <si>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</si>
  <si>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</si>
  <si>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</si>
  <si>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</si>
  <si>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</si>
  <si>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</si>
  <si>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</si>
  <si>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</si>
  <si>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</si>
  <si>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</si>
  <si>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</si>
  <si>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</si>
  <si>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</si>
  <si>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</si>
  <si>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</si>
  <si>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</si>
  <si>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</si>
  <si>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</si>
  <si>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</si>
  <si>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</si>
  <si>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</si>
  <si>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</si>
  <si>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</si>
  <si>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</si>
  <si>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</si>
  <si>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</si>
  <si>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</si>
  <si>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</si>
  <si>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</si>
  <si>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</si>
  <si>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</si>
  <si>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</si>
  <si>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</si>
  <si>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</si>
  <si>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</si>
  <si>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</si>
  <si>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</si>
  <si>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</si>
  <si>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</si>
  <si>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</si>
  <si>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</si>
  <si>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</si>
  <si>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</si>
  <si>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</si>
  <si>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</si>
  <si>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</si>
  <si>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</si>
  <si>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</si>
  <si>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</si>
  <si>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</si>
  <si>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</si>
  <si>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</si>
  <si>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</si>
  <si>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</si>
  <si>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</si>
  <si>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</si>
  <si>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</si>
  <si>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</si>
  <si>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</si>
  <si>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</si>
  <si>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</si>
  <si>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</si>
  <si>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</si>
  <si>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</si>
  <si>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</si>
  <si>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</si>
  <si>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</si>
  <si>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</si>
  <si>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</si>
  <si>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</si>
  <si>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</si>
  <si>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</si>
  <si>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</si>
  <si>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</si>
  <si>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</si>
  <si>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</si>
  <si>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</si>
  <si>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</si>
  <si>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</si>
  <si>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</si>
  <si>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</si>
  <si>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</si>
  <si>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</si>
  <si>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</si>
  <si>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</si>
  <si>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</si>
  <si>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</si>
  <si>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</si>
  <si>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</si>
  <si>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</si>
  <si>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</si>
  <si>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</si>
  <si>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</si>
  <si>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</si>
  <si>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</si>
  <si>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</si>
  <si>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</si>
  <si>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</si>
  <si>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</si>
  <si>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</si>
  <si>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</si>
  <si>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</si>
  <si>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</si>
  <si>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</si>
  <si>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</si>
  <si>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</si>
  <si>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</si>
  <si>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</si>
  <si>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</si>
  <si>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</si>
  <si>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</si>
  <si>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</si>
  <si>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</si>
  <si>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</si>
  <si>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</si>
  <si>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</si>
  <si>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</si>
  <si>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</si>
  <si>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</si>
  <si>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</si>
  <si>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</si>
  <si>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</si>
  <si>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</si>
  <si>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</si>
  <si>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</si>
  <si>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</si>
  <si>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</si>
  <si>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</si>
  <si>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</si>
  <si>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</si>
  <si>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</si>
  <si>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</si>
  <si>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</si>
  <si>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</si>
  <si>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</si>
  <si>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</si>
  <si>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</si>
  <si>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</si>
  <si>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</si>
  <si>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</si>
  <si>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</si>
  <si>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</si>
  <si>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</si>
  <si>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</si>
  <si>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</si>
  <si>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</si>
  <si>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</si>
  <si>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</si>
  <si>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</si>
  <si>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</si>
  <si>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</si>
  <si>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</si>
  <si>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</si>
  <si>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</si>
  <si>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</si>
  <si>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</si>
  <si>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</si>
  <si>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</si>
  <si>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</si>
  <si>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</si>
  <si>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</si>
  <si>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</si>
  <si>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</si>
  <si>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</si>
  <si>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</si>
  <si>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</si>
  <si>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</si>
  <si>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</si>
  <si>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</si>
  <si>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</si>
  <si>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</si>
  <si>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</si>
  <si>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</si>
  <si>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</si>
  <si>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</si>
  <si>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</si>
  <si>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</si>
  <si>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</si>
  <si>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</si>
  <si>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</si>
  <si>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</si>
  <si>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</si>
  <si>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</si>
  <si>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</si>
  <si>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</si>
  <si>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</si>
  <si>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</si>
  <si>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</si>
  <si>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</si>
  <si>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</si>
  <si>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</si>
  <si>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</si>
  <si>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</si>
  <si>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</si>
  <si>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</si>
  <si>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</si>
  <si>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</si>
  <si>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</si>
  <si>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</si>
  <si>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</si>
  <si>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</si>
  <si>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</si>
  <si>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</si>
  <si>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</si>
  <si>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</si>
  <si>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</si>
  <si>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</si>
  <si>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</si>
  <si>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</si>
  <si>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</si>
  <si>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</si>
  <si>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</si>
  <si>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</si>
  <si>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</si>
  <si>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</si>
  <si>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</si>
  <si>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</si>
  <si>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</si>
  <si>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</si>
  <si>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</si>
  <si>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</si>
  <si>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</si>
  <si>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</si>
  <si>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</si>
  <si>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</si>
  <si>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</si>
  <si>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</si>
  <si>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</si>
  <si>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</si>
  <si>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</si>
  <si>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</si>
  <si>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</si>
  <si>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</si>
  <si>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</si>
  <si>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</si>
  <si>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</si>
  <si>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</si>
  <si>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</si>
  <si>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</si>
  <si>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</si>
  <si>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</si>
  <si>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</si>
  <si>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</si>
  <si>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</si>
  <si>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</si>
  <si>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</si>
  <si>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</si>
  <si>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</si>
  <si>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</si>
  <si>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</si>
  <si>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</si>
  <si>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</si>
  <si>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</si>
  <si>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</si>
  <si>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</si>
  <si>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</si>
  <si>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</si>
  <si>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</si>
  <si>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</si>
  <si>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</si>
  <si>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</si>
  <si>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</si>
  <si>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</si>
  <si>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</si>
  <si>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</si>
  <si>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</si>
  <si>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</si>
  <si>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</si>
  <si>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</si>
  <si>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</si>
  <si>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</si>
  <si>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</si>
  <si>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</si>
  <si>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</si>
  <si>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</si>
  <si>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</si>
  <si>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</si>
  <si>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</si>
  <si>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</si>
  <si>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</si>
  <si>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</si>
  <si>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</si>
  <si>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</si>
  <si>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</si>
  <si>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</si>
  <si>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</si>
  <si>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</si>
  <si>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</si>
  <si>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</si>
  <si>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</si>
  <si>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</si>
  <si>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</si>
  <si>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</si>
  <si>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</si>
  <si>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</si>
  <si>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</si>
  <si>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</si>
  <si>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</si>
  <si>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</si>
  <si>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</si>
  <si>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</si>
  <si>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</si>
  <si>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</si>
  <si>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</si>
  <si>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</si>
  <si>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</si>
  <si>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</si>
  <si>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</si>
  <si>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</si>
  <si>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</si>
  <si>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</si>
  <si>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</si>
  <si>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</si>
  <si>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</si>
  <si>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</si>
  <si>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</si>
  <si>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</si>
  <si>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</si>
  <si>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</si>
  <si>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</si>
  <si>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</si>
  <si>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</si>
  <si>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</si>
  <si>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</si>
  <si>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</si>
  <si>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</si>
  <si>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</si>
  <si>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</si>
  <si>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</si>
  <si>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</si>
  <si>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</si>
  <si>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</si>
  <si>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</si>
  <si>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</si>
  <si>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</si>
  <si>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</si>
  <si>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</si>
  <si>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</si>
  <si>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</si>
  <si>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</si>
  <si>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</si>
  <si>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</si>
  <si>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</si>
  <si>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</si>
  <si>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</si>
  <si>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</si>
  <si>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</si>
  <si>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</si>
  <si>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</si>
  <si>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</si>
  <si>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</si>
  <si>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</si>
  <si>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</si>
  <si>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</si>
  <si>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</si>
  <si>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</si>
  <si>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</si>
  <si>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</si>
  <si>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</si>
  <si>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</si>
  <si>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</si>
  <si>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</si>
  <si>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</si>
  <si>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</si>
  <si>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</si>
  <si>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</si>
  <si>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</si>
  <si>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</si>
  <si>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</si>
  <si>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</si>
  <si>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</si>
  <si>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</si>
  <si>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</si>
  <si>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</si>
  <si>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</si>
  <si>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</si>
  <si>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</si>
  <si>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</si>
  <si>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</si>
  <si>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</si>
  <si>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</si>
  <si>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</si>
  <si>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</si>
  <si>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</si>
  <si>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</si>
  <si>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</si>
  <si>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</si>
  <si>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</si>
  <si>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</si>
  <si>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</si>
  <si>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</si>
  <si>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</si>
  <si>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</si>
  <si>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</si>
  <si>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</si>
  <si>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</si>
  <si>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</si>
  <si>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</si>
  <si>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</si>
  <si>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</si>
  <si>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</si>
  <si>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</si>
  <si>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</si>
  <si>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</si>
  <si>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</si>
  <si>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</si>
  <si>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</si>
  <si>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</si>
  <si>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</si>
  <si>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</si>
  <si>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</si>
  <si>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</si>
  <si>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</si>
  <si>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</si>
  <si>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</si>
  <si>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</si>
  <si>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</si>
  <si>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</si>
  <si>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</si>
  <si>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</si>
  <si>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</si>
  <si>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</si>
  <si>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</si>
  <si>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</si>
  <si>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</si>
  <si>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</si>
  <si>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</si>
  <si>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</si>
  <si>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</si>
  <si>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</si>
  <si>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</si>
  <si>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</si>
  <si>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</si>
  <si>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</si>
  <si>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</si>
  <si>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</si>
  <si>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</si>
  <si>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</si>
  <si>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</si>
  <si>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</si>
  <si>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</si>
  <si>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</si>
  <si>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</si>
  <si>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</si>
  <si>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</si>
  <si>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</si>
  <si>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</si>
  <si>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</si>
  <si>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</si>
  <si>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</si>
  <si>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</si>
  <si>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</si>
  <si>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</si>
  <si>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</si>
  <si>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</si>
  <si>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</si>
  <si>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</si>
  <si>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</si>
  <si>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</si>
  <si>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</si>
  <si>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</si>
  <si>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</si>
  <si>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</si>
  <si>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</si>
  <si>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</si>
  <si>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</si>
  <si>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</si>
  <si>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</si>
  <si>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</si>
  <si>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</si>
  <si>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</si>
  <si>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</si>
  <si>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</si>
  <si>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</si>
  <si>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</si>
  <si>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</si>
  <si>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</si>
  <si>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</si>
  <si>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</si>
  <si>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</si>
  <si>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</si>
  <si>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</si>
  <si>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</si>
  <si>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</si>
  <si>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</si>
  <si>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</si>
  <si>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</si>
  <si>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</si>
  <si>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</si>
  <si>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</si>
  <si>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</si>
  <si>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</si>
  <si>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</si>
  <si>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</si>
  <si>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</si>
  <si>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</si>
  <si>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</si>
  <si>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</si>
  <si>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</si>
  <si>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</si>
  <si>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</si>
  <si>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</si>
  <si>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</si>
  <si>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</si>
  <si>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</si>
  <si>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</si>
  <si>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</si>
  <si>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</si>
  <si>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</si>
  <si>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</si>
  <si>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</si>
  <si>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</si>
  <si>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</si>
  <si>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</si>
  <si>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</si>
  <si>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</si>
  <si>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</si>
  <si>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</si>
  <si>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</si>
  <si>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</si>
  <si>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</si>
  <si>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</si>
  <si>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</si>
  <si>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</si>
  <si>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</si>
  <si>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</si>
  <si>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</si>
  <si>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</si>
  <si>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</si>
  <si>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</si>
  <si>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</si>
  <si>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</si>
  <si>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</si>
  <si>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</si>
  <si>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</si>
  <si>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</si>
  <si>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</si>
  <si>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</si>
  <si>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</si>
  <si>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</si>
  <si>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</si>
  <si>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</si>
  <si>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</si>
  <si>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</si>
  <si>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</si>
  <si>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</si>
  <si>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</si>
  <si>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</si>
  <si>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</si>
  <si>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</si>
  <si>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</si>
  <si>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</si>
  <si>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</si>
  <si>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</si>
  <si>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</si>
  <si>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</si>
  <si>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</si>
  <si>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</si>
  <si>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</si>
  <si>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</si>
  <si>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</si>
  <si>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</si>
  <si>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</si>
  <si>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</si>
  <si>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</si>
  <si>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</si>
  <si>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</si>
  <si>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</si>
  <si>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</si>
  <si>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</si>
  <si>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</si>
  <si>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</si>
  <si>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</si>
  <si>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</si>
  <si>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</si>
  <si>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</si>
  <si>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</si>
  <si>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</si>
  <si>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</si>
  <si>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</si>
  <si>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</si>
  <si>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</si>
  <si>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</si>
  <si>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</si>
  <si>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</si>
  <si>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</si>
  <si>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</si>
  <si>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</si>
  <si>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</si>
  <si>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</si>
  <si>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</si>
  <si>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</si>
  <si>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</si>
  <si>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</si>
  <si>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</si>
  <si>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</si>
  <si>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</si>
  <si>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</si>
  <si>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</si>
  <si>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</si>
  <si>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</si>
  <si>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</si>
  <si>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</si>
  <si>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</si>
  <si>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</si>
  <si>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</si>
  <si>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</si>
  <si>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</si>
  <si>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</si>
  <si>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</si>
  <si>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</si>
  <si>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</si>
  <si>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</si>
  <si>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</si>
  <si>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</si>
  <si>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</si>
  <si>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</si>
  <si>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</si>
  <si>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</si>
  <si>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</si>
  <si>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</si>
  <si>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</si>
  <si>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</si>
  <si>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</si>
  <si>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</si>
  <si>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</si>
  <si>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</si>
  <si>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</si>
  <si>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</si>
  <si>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</si>
  <si>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</si>
  <si>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</si>
  <si>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</si>
  <si>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</si>
  <si>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</si>
  <si>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</si>
  <si>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</si>
  <si>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</si>
  <si>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</si>
  <si>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</si>
  <si>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</si>
  <si>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</si>
  <si>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</si>
  <si>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</si>
  <si>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</si>
  <si>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</si>
  <si>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</si>
  <si>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</si>
  <si>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</si>
  <si>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</si>
  <si>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</si>
  <si>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</si>
  <si>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</si>
  <si>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</si>
  <si>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</si>
  <si>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</si>
  <si>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</si>
  <si>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</si>
  <si>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</si>
  <si>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</si>
  <si>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</si>
  <si>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</si>
  <si>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</si>
  <si>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</si>
  <si>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</si>
  <si>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</si>
  <si>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</si>
  <si>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</si>
  <si>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</si>
  <si>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</si>
  <si>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</si>
  <si>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</si>
  <si>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</si>
  <si>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</si>
  <si>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</si>
  <si>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</si>
  <si>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</si>
  <si>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</si>
  <si>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</si>
  <si>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</si>
  <si>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</si>
  <si>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</si>
  <si>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</si>
  <si>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</si>
  <si>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</si>
  <si>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</si>
  <si>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</si>
  <si>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</si>
  <si>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</si>
  <si>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</si>
  <si>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</si>
  <si>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</si>
  <si>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</si>
  <si>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</si>
  <si>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</si>
  <si>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</si>
  <si>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</si>
  <si>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</si>
  <si>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</si>
  <si>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</si>
  <si>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</si>
  <si>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</si>
  <si>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</si>
  <si>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</si>
  <si>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</si>
  <si>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</si>
  <si>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</si>
  <si>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</si>
  <si>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</si>
  <si>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</si>
  <si>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</si>
  <si>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</si>
  <si>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</si>
  <si>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</si>
  <si>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</si>
  <si>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</si>
  <si>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</si>
  <si>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</si>
  <si>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</si>
  <si>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</si>
  <si>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</si>
  <si>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</si>
  <si>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</si>
  <si>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</si>
  <si>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</si>
  <si>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</si>
  <si>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</si>
  <si>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</si>
  <si>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</si>
  <si>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</si>
  <si>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</si>
  <si>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</si>
  <si>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</si>
  <si>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</si>
  <si>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</si>
  <si>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</si>
  <si>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</si>
  <si>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</si>
  <si>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</si>
  <si>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</si>
  <si>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</si>
  <si>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</si>
  <si>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</si>
  <si>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</si>
  <si>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</si>
  <si>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</si>
  <si>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</si>
  <si>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</si>
  <si>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</si>
  <si>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</si>
  <si>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</si>
  <si>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</si>
  <si>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</si>
  <si>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</si>
  <si>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</si>
  <si>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</si>
  <si>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</si>
  <si>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</si>
  <si>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</si>
  <si>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</si>
  <si>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</si>
  <si>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</si>
  <si>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</si>
  <si>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</si>
  <si>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</si>
  <si>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</si>
  <si>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</si>
  <si>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</si>
  <si>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</si>
  <si>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</si>
  <si>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</si>
  <si>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</si>
  <si>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</si>
  <si>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</si>
  <si>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</si>
  <si>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</si>
  <si>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</si>
  <si>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</si>
  <si>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</si>
  <si>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</si>
  <si>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</si>
  <si>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</si>
  <si>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</si>
  <si>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</si>
  <si>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</si>
  <si>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</si>
  <si>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</si>
  <si>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</si>
  <si>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</si>
  <si>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</si>
  <si>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</si>
  <si>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</si>
  <si>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</si>
  <si>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</si>
  <si>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</si>
  <si>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</si>
  <si>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</si>
  <si>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</si>
  <si>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</si>
  <si>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</si>
  <si>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</si>
  <si>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</si>
  <si>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</si>
  <si>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</si>
  <si>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</si>
  <si>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</si>
  <si>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</si>
  <si>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</si>
  <si>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</si>
  <si>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</si>
  <si>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</si>
  <si>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</si>
  <si>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</si>
  <si>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</si>
  <si>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</si>
  <si>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</si>
  <si>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</si>
  <si>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</si>
  <si>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</si>
  <si>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</si>
  <si>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</si>
  <si>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</si>
  <si>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</si>
  <si>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</si>
  <si>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</si>
  <si>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</si>
  <si>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</si>
  <si>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</si>
  <si>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</si>
  <si>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</si>
  <si>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</si>
  <si>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</si>
  <si>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</si>
  <si>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</si>
  <si>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</si>
  <si>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</si>
  <si>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</si>
  <si>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</si>
  <si>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</si>
  <si>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</si>
  <si>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</si>
  <si>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</si>
  <si>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</si>
  <si>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</si>
  <si>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</si>
  <si>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</si>
  <si>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</si>
  <si>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</si>
  <si>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</si>
  <si>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</si>
  <si>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</si>
  <si>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</si>
  <si>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</si>
  <si>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</si>
  <si>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</si>
  <si>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</si>
  <si>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</si>
  <si>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</si>
  <si>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</si>
  <si>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</si>
  <si>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</si>
  <si>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</si>
  <si>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</si>
  <si>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</si>
  <si>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</si>
  <si>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</si>
  <si>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</si>
  <si>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</si>
  <si>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</si>
  <si>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</si>
  <si>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</si>
  <si>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</si>
  <si>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</si>
  <si>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</si>
  <si>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</si>
  <si>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</si>
  <si>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</si>
  <si>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</si>
  <si>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</si>
  <si>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</si>
  <si>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</si>
  <si>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</si>
  <si>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</si>
  <si>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</si>
  <si>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</si>
  <si>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</si>
  <si>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</si>
  <si>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</si>
  <si>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</si>
  <si>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</si>
  <si>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</si>
  <si>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</si>
  <si>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</si>
  <si>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</si>
  <si>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</si>
  <si>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</si>
  <si>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</si>
  <si>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</si>
  <si>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</si>
  <si>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</si>
  <si>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</si>
  <si>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</si>
  <si>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</si>
  <si>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</si>
  <si>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</si>
  <si>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</si>
  <si>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</si>
  <si>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</si>
  <si>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</si>
  <si>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</si>
  <si>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</si>
  <si>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</si>
  <si>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</si>
  <si>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</si>
  <si>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</si>
  <si>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</si>
  <si>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</si>
  <si>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</si>
  <si>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</si>
  <si>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</si>
  <si>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</si>
  <si>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</si>
  <si>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</si>
  <si>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</si>
  <si>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</si>
  <si>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</si>
  <si>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</si>
  <si>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</si>
  <si>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</si>
  <si>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</si>
  <si>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</si>
  <si>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</si>
  <si>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</si>
  <si>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</si>
  <si>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</si>
  <si>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</si>
  <si>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</si>
  <si>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</si>
  <si>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</si>
  <si>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</si>
  <si>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</si>
  <si>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</si>
  <si>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</si>
  <si>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</si>
  <si>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</si>
  <si>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</si>
  <si>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</si>
  <si>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</si>
  <si>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</si>
  <si>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</si>
  <si>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</si>
  <si>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</si>
  <si>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</si>
  <si>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</si>
  <si>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</si>
  <si>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</si>
  <si>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</si>
  <si>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</si>
  <si>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</si>
  <si>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</si>
  <si>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</si>
  <si>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</si>
  <si>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</si>
  <si>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</si>
  <si>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</si>
  <si>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</si>
  <si>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</si>
  <si>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</si>
  <si>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</si>
  <si>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</si>
  <si>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</si>
  <si>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</si>
  <si>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</si>
  <si>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</si>
  <si>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</si>
  <si>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</si>
  <si>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</si>
  <si>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</si>
  <si>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</si>
  <si>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</si>
  <si>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</si>
  <si>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</si>
  <si>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</si>
  <si>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</si>
  <si>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</si>
  <si>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</si>
  <si>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</si>
  <si>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</si>
  <si>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</si>
  <si>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</si>
  <si>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</si>
  <si>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</si>
  <si>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</si>
  <si>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</si>
  <si>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</si>
  <si>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</si>
  <si>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</si>
  <si>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</si>
  <si>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</si>
  <si>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</si>
  <si>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</si>
  <si>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</si>
  <si>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</si>
  <si>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</si>
  <si>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</si>
  <si>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</si>
  <si>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</si>
  <si>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</si>
  <si>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</si>
  <si>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</si>
  <si>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</si>
  <si>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</si>
  <si>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</si>
  <si>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</si>
  <si>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</si>
  <si>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</si>
  <si>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</si>
  <si>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</si>
  <si>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</si>
  <si>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</si>
  <si>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</si>
  <si>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</si>
  <si>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</si>
  <si>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</si>
  <si>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</si>
  <si>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</si>
  <si>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</si>
  <si>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</si>
  <si>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</si>
  <si>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</si>
  <si>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</si>
  <si>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</si>
  <si>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</si>
  <si>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</si>
  <si>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</si>
  <si>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</si>
  <si>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</si>
  <si>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</si>
  <si>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</si>
  <si>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</si>
  <si>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</si>
  <si>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</si>
  <si>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</si>
  <si>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</si>
  <si>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</si>
  <si>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</si>
  <si>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</si>
  <si>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</si>
  <si>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</si>
  <si>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</si>
  <si>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</si>
  <si>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</si>
  <si>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</si>
  <si>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</si>
  <si>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</si>
  <si>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</si>
  <si>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</si>
  <si>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</si>
  <si>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</si>
  <si>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</si>
  <si>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</si>
  <si>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</si>
  <si>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</si>
  <si>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</si>
  <si>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</si>
  <si>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</si>
  <si>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</si>
  <si>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</si>
  <si>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</si>
  <si>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</si>
  <si>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</si>
  <si>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</si>
  <si>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</si>
  <si>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</si>
  <si>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</si>
  <si>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</si>
  <si>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</si>
  <si>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</si>
  <si>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</si>
  <si>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</si>
  <si>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</si>
  <si>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</si>
  <si>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</si>
  <si>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</si>
  <si>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</si>
  <si>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</si>
  <si>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</si>
  <si>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</si>
  <si>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</si>
  <si>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</si>
  <si>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</si>
  <si>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</si>
  <si>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</si>
  <si>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</si>
  <si>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</si>
  <si>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</si>
  <si>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</si>
  <si>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</si>
  <si>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</si>
  <si>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</si>
  <si>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</si>
  <si>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</si>
  <si>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</si>
  <si>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</si>
  <si>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</si>
  <si>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</si>
  <si>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</si>
  <si>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</si>
  <si>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</si>
  <si>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</si>
  <si>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</si>
  <si>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</si>
  <si>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</si>
  <si>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</si>
  <si>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</si>
  <si>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</si>
  <si>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</si>
  <si>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</si>
  <si>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</si>
  <si>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</si>
  <si>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</si>
  <si>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</si>
  <si>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</si>
  <si>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</si>
  <si>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</si>
  <si>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</si>
  <si>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</si>
  <si>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</si>
  <si>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</si>
  <si>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</si>
  <si>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</si>
  <si>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</si>
  <si>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</si>
  <si>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</si>
  <si>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</si>
  <si>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</si>
  <si>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</si>
  <si>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</si>
  <si>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</si>
  <si>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</si>
  <si>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</si>
  <si>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</si>
  <si>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</si>
  <si>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</si>
  <si>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</si>
  <si>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</si>
  <si>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</si>
  <si>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</si>
  <si>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</si>
  <si>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</si>
  <si>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</si>
  <si>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</si>
  <si>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</si>
  <si>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</si>
  <si>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</si>
  <si>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</si>
  <si>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</si>
  <si>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</si>
  <si>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</si>
  <si>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</si>
  <si>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</si>
  <si>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</si>
  <si>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</si>
  <si>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</si>
  <si>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</si>
  <si>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</si>
  <si>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</si>
  <si>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</si>
  <si>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</si>
  <si>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</si>
  <si>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</si>
  <si>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</si>
  <si>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</si>
  <si>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</si>
  <si>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</si>
  <si>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</si>
  <si>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</si>
  <si>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</si>
  <si>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</si>
  <si>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</si>
  <si>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</si>
  <si>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</si>
  <si>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</si>
  <si>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</si>
  <si>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</si>
  <si>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</si>
  <si>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</si>
  <si>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</si>
  <si>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</si>
  <si>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</si>
  <si>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</si>
  <si>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</si>
  <si>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</si>
  <si>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</si>
  <si>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</si>
  <si>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</si>
  <si>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</si>
  <si>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</si>
  <si>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</si>
  <si>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</si>
  <si>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</si>
  <si>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</si>
  <si>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</si>
  <si>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</si>
  <si>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</si>
  <si>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</si>
  <si>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</si>
  <si>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</si>
  <si>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</si>
  <si>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</si>
  <si>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</si>
  <si>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</si>
  <si>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</si>
  <si>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</si>
  <si>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</si>
  <si>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</si>
  <si>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</si>
  <si>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</si>
  <si>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</si>
  <si>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</si>
  <si>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</si>
  <si>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</si>
  <si>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</si>
  <si>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</si>
  <si>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</si>
  <si>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</si>
  <si>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</si>
  <si>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</si>
  <si>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</si>
  <si>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</si>
  <si>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</si>
  <si>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</si>
  <si>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</si>
  <si>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</si>
  <si>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</si>
  <si>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</si>
  <si>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</si>
  <si>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</si>
  <si>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</si>
  <si>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</si>
  <si>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</si>
  <si>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</si>
  <si>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</si>
  <si>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</si>
  <si>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</si>
  <si>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</si>
  <si>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</si>
  <si>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</si>
  <si>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</si>
  <si>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</si>
  <si>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</si>
  <si>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</si>
  <si>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</si>
  <si>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</si>
  <si>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</si>
  <si>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</si>
  <si>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</si>
  <si>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</si>
  <si>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</si>
  <si>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</si>
  <si>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</si>
  <si>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</si>
  <si>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</si>
  <si>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</si>
  <si>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</si>
  <si>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</si>
  <si>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</si>
  <si>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</si>
  <si>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</si>
  <si>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</si>
  <si>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</si>
  <si>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</si>
  <si>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</si>
  <si>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</si>
  <si>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</si>
  <si>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</si>
  <si>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</si>
  <si>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</si>
  <si>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</si>
  <si>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</si>
  <si>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</si>
  <si>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</si>
  <si>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</si>
  <si>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</si>
  <si>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</si>
  <si>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</si>
  <si>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</si>
  <si>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</si>
  <si>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</si>
  <si>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</si>
  <si>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</si>
  <si>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</si>
  <si>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</si>
  <si>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</si>
  <si>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</si>
  <si>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</si>
  <si>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</si>
  <si>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</si>
  <si>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</si>
  <si>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</si>
  <si>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</si>
  <si>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</si>
  <si>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</si>
  <si>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</si>
  <si>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</si>
  <si>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</si>
  <si>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</si>
  <si>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</si>
  <si>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</si>
  <si>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</si>
  <si>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</si>
  <si>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</si>
  <si>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</si>
  <si>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</si>
  <si>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</si>
  <si>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</si>
  <si>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</si>
  <si>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</si>
  <si>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</si>
  <si>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</si>
  <si>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</si>
  <si>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</si>
  <si>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</si>
  <si>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</si>
  <si>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</si>
  <si>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</si>
  <si>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</si>
  <si>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</si>
  <si>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</si>
  <si>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</si>
  <si>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</si>
  <si>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</si>
  <si>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</si>
  <si>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</si>
  <si>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</si>
  <si>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</si>
  <si>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</si>
  <si>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</si>
  <si>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</si>
  <si>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</si>
  <si>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</si>
  <si>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</si>
  <si>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</si>
  <si>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</si>
  <si>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</si>
  <si>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</si>
  <si>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</si>
  <si>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</si>
  <si>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</si>
  <si>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</si>
  <si>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</si>
  <si>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</si>
  <si>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</si>
  <si>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</si>
  <si>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</si>
  <si>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</si>
  <si>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</si>
  <si>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</si>
  <si>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</si>
  <si>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</si>
  <si>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</si>
  <si>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</si>
  <si>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</si>
  <si>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</si>
  <si>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</si>
  <si>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</si>
  <si>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</si>
  <si>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</si>
  <si>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</si>
  <si>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</si>
  <si>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</si>
  <si>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</si>
  <si>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</si>
  <si>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</si>
  <si>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</si>
  <si>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</si>
  <si>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</si>
  <si>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</si>
  <si>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</si>
  <si>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</si>
  <si>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</si>
  <si>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</si>
  <si>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</si>
  <si>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</si>
  <si>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</si>
  <si>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</si>
  <si>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</si>
  <si>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</si>
  <si>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</si>
  <si>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</si>
  <si>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</si>
  <si>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</si>
  <si>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</si>
  <si>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</si>
  <si>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</si>
  <si>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</si>
  <si>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</si>
  <si>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</si>
  <si>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</si>
  <si>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</si>
  <si>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</si>
  <si>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</si>
  <si>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</si>
  <si>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</si>
  <si>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</si>
  <si>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</si>
  <si>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</si>
  <si>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</si>
  <si>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</si>
  <si>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</si>
  <si>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</si>
  <si>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</si>
  <si>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</si>
  <si>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</si>
  <si>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</si>
  <si>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</si>
  <si>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</si>
  <si>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</si>
  <si>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</si>
  <si>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</si>
  <si>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</si>
  <si>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</si>
  <si>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</si>
  <si>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</si>
  <si>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</si>
  <si>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</si>
  <si>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</si>
  <si>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</si>
  <si>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</si>
  <si>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</si>
  <si>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</si>
  <si>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</si>
  <si>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</si>
  <si>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</si>
  <si>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</si>
  <si>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</si>
  <si>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</si>
  <si>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</si>
  <si>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</si>
  <si>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</si>
  <si>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</si>
  <si>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</si>
  <si>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</si>
  <si>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</si>
  <si>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</si>
  <si>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</si>
  <si>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</si>
  <si>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</si>
  <si>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</si>
  <si>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</si>
  <si>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</si>
  <si>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</si>
  <si>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</si>
  <si>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</si>
  <si>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</si>
  <si>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</si>
  <si>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</si>
  <si>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</si>
  <si>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</si>
  <si>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</si>
  <si>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</si>
  <si>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</si>
  <si>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</si>
  <si>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</si>
  <si>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</si>
  <si>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</si>
  <si>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</si>
  <si>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</si>
  <si>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</si>
  <si>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</si>
  <si>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</si>
  <si>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</si>
  <si>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</si>
  <si>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</si>
  <si>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</si>
  <si>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</si>
  <si>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</si>
  <si>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</si>
  <si>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</si>
  <si>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</si>
  <si>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</si>
  <si>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</si>
  <si>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</si>
  <si>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</si>
  <si>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</si>
  <si>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</si>
  <si>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</si>
  <si>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</si>
  <si>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</si>
  <si>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</si>
  <si>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</si>
  <si>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</si>
  <si>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</si>
  <si>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</si>
  <si>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</si>
  <si>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</si>
  <si>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</si>
  <si>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</si>
  <si>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</si>
  <si>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</si>
  <si>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</si>
  <si>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</si>
  <si>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</si>
  <si>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</si>
  <si>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</si>
  <si>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</si>
  <si>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</si>
  <si>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</si>
  <si>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</si>
  <si>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</si>
  <si>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</si>
  <si>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</si>
  <si>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</si>
  <si>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</si>
  <si>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</si>
  <si>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</si>
  <si>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</si>
  <si>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</si>
  <si>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</si>
  <si>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</si>
  <si>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</si>
  <si>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</si>
  <si>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</si>
  <si>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</si>
  <si>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</si>
  <si>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</si>
  <si>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</si>
  <si>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</si>
  <si>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</si>
  <si>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</si>
  <si>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</si>
  <si>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</si>
  <si>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</si>
  <si>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</si>
  <si>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</si>
  <si>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</si>
  <si>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</si>
  <si>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</si>
  <si>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</si>
  <si>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</si>
  <si>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</si>
  <si>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</si>
  <si>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</si>
  <si>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</si>
  <si>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</si>
  <si>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</si>
  <si>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</si>
  <si>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</si>
  <si>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</si>
  <si>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</si>
  <si>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</si>
  <si>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</si>
  <si>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</si>
  <si>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</si>
  <si>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</si>
  <si>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</si>
  <si>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</si>
  <si>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</si>
  <si>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</si>
  <si>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</si>
  <si>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</si>
  <si>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</si>
  <si>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</si>
  <si>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</si>
  <si>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</si>
  <si>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</si>
  <si>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</si>
  <si>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</si>
  <si>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</si>
  <si>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</si>
  <si>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</si>
  <si>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</si>
  <si>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</si>
  <si>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</si>
  <si>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</si>
  <si>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</si>
  <si>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</si>
  <si>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</si>
  <si>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</si>
  <si>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</si>
  <si>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</si>
  <si>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</si>
  <si>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</si>
  <si>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</si>
  <si>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</si>
  <si>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</si>
  <si>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</si>
  <si>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</si>
  <si>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</si>
  <si>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</si>
  <si>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</si>
  <si>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</si>
  <si>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</si>
  <si>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</si>
  <si>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</si>
  <si>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</si>
  <si>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</si>
  <si>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</si>
  <si>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</si>
  <si>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</si>
  <si>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</si>
  <si>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</si>
  <si>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</si>
  <si>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</si>
  <si>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</si>
  <si>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</si>
  <si>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</si>
  <si>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</si>
  <si>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</si>
  <si>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</si>
  <si>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</si>
  <si>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</si>
  <si>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</si>
  <si>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</si>
  <si>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</si>
  <si>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</si>
  <si>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</si>
  <si>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</si>
  <si>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</si>
  <si>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</si>
  <si>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</si>
  <si>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</si>
  <si>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</si>
  <si>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</si>
  <si>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</si>
  <si>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</si>
  <si>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</si>
  <si>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</si>
  <si>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</si>
  <si>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</si>
  <si>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</si>
  <si>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</si>
  <si>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</si>
  <si>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</si>
  <si>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</si>
  <si>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</si>
  <si>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</si>
  <si>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</si>
  <si>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</si>
  <si>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</si>
  <si>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</si>
  <si>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</si>
  <si>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</si>
  <si>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</si>
  <si>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</si>
  <si>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</si>
  <si>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</si>
  <si>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</si>
  <si>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</si>
  <si>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</si>
  <si>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</si>
  <si>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</si>
  <si>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</si>
  <si>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</si>
  <si>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</si>
  <si>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</si>
  <si>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</si>
  <si>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</si>
  <si>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</si>
  <si>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</si>
  <si>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</si>
  <si>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</si>
  <si>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</si>
  <si>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</si>
  <si>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</si>
  <si>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</si>
  <si>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</si>
  <si>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</si>
  <si>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</si>
  <si>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</si>
  <si>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</si>
  <si>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</si>
  <si>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</si>
  <si>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</si>
  <si>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</si>
  <si>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</si>
  <si>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</si>
  <si>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</si>
  <si>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</si>
  <si>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</si>
  <si>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</si>
  <si>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</si>
  <si>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</si>
  <si>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</si>
  <si>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</si>
  <si>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</si>
  <si>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</si>
  <si>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</si>
  <si>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</si>
  <si>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</si>
  <si>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</si>
  <si>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</si>
  <si>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</si>
  <si>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</si>
  <si>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</si>
  <si>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</si>
  <si>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</si>
  <si>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</si>
  <si>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</si>
  <si>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</si>
  <si>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</si>
  <si>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</si>
  <si>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</si>
  <si>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</si>
  <si>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</si>
  <si>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</si>
  <si>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</si>
  <si>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</si>
  <si>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</si>
  <si>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</si>
  <si>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</si>
  <si>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</si>
  <si>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</si>
  <si>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</si>
  <si>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</si>
  <si>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</si>
  <si>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</si>
  <si>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</si>
  <si>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</si>
  <si>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</si>
  <si>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</si>
  <si>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</si>
  <si>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</si>
  <si>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</si>
  <si>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</si>
  <si>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</si>
  <si>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</si>
  <si>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</si>
  <si>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</si>
  <si>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</si>
  <si>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</si>
  <si>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</si>
  <si>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</si>
  <si>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</si>
  <si>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</si>
  <si>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</si>
  <si>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</si>
  <si>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</si>
  <si>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</si>
  <si>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</si>
  <si>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</si>
  <si>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</si>
  <si>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</si>
  <si>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</si>
  <si>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</si>
  <si>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</si>
  <si>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</si>
  <si>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</si>
  <si>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</si>
  <si>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</si>
  <si>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</si>
  <si>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</si>
  <si>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</si>
  <si>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</si>
  <si>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</si>
  <si>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</si>
  <si>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</si>
  <si>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</si>
  <si>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</si>
  <si>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</si>
  <si>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</si>
  <si>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</si>
  <si>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</si>
  <si>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</si>
  <si>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</si>
  <si>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</si>
  <si>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</si>
  <si>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</si>
  <si>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</si>
  <si>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</si>
  <si>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</si>
  <si>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</si>
  <si>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</si>
  <si>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</si>
  <si>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</si>
  <si>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</si>
  <si>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</si>
  <si>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</si>
  <si>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</si>
  <si>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</si>
  <si>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</si>
  <si>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</si>
  <si>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</si>
  <si>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</si>
  <si>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</si>
  <si>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</si>
  <si>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</si>
  <si>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</si>
  <si>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</si>
  <si>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</si>
  <si>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</si>
  <si>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</si>
  <si>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</si>
  <si>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</si>
  <si>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</si>
  <si>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</si>
  <si>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</si>
  <si>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</si>
  <si>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</si>
  <si>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</si>
  <si>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</si>
  <si>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</si>
  <si>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</si>
  <si>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</si>
  <si>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</si>
  <si>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</si>
  <si>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</si>
  <si>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</si>
  <si>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</si>
  <si>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</si>
  <si>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</si>
  <si>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</si>
  <si>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</si>
  <si>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</si>
  <si>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</si>
  <si>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</si>
  <si>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</si>
  <si>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</si>
  <si>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</si>
  <si>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</si>
  <si>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</si>
  <si>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</si>
  <si>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</si>
  <si>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</si>
  <si>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</si>
  <si>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</si>
  <si>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</si>
  <si>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</si>
  <si>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</si>
  <si>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</si>
  <si>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</si>
  <si>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</si>
  <si>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</si>
  <si>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</si>
  <si>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</si>
  <si>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</si>
  <si>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</si>
  <si>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</si>
  <si>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</si>
  <si>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</si>
  <si>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</si>
  <si>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</si>
  <si>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</si>
  <si>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</si>
  <si>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</si>
  <si>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</si>
  <si>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</si>
  <si>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</si>
  <si>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</si>
  <si>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</si>
  <si>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</si>
  <si>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</si>
  <si>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</si>
  <si>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</si>
  <si>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</si>
  <si>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</si>
  <si>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</si>
  <si>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</si>
  <si>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</si>
  <si>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</si>
  <si>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</si>
  <si>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</si>
  <si>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</si>
  <si>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</si>
  <si>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</si>
  <si>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</si>
  <si>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</si>
  <si>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</si>
  <si>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</si>
  <si>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</si>
  <si>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</si>
  <si>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</si>
  <si>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</si>
  <si>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</si>
  <si>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</si>
  <si>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</si>
  <si>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</si>
  <si>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</si>
  <si>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</si>
  <si>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</si>
  <si>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</si>
  <si>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</si>
  <si>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</si>
  <si>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</si>
  <si>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</si>
  <si>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</si>
  <si>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</si>
  <si>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</si>
  <si>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</si>
  <si>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</si>
  <si>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</si>
  <si>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</si>
  <si>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</si>
  <si>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</si>
  <si>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</si>
  <si>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</si>
  <si>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</si>
  <si>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</si>
  <si>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</si>
  <si>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</si>
  <si>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</si>
  <si>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</si>
  <si>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</si>
  <si>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</si>
  <si>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</si>
  <si>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</si>
  <si>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</si>
  <si>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</si>
  <si>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</si>
  <si>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</si>
  <si>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</si>
  <si>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</si>
  <si>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</si>
  <si>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</si>
  <si>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</si>
  <si>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</si>
  <si>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</si>
  <si>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</si>
  <si>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</si>
  <si>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</si>
  <si>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</si>
  <si>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</si>
  <si>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</si>
  <si>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</si>
  <si>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</si>
  <si>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</si>
  <si>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</si>
  <si>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</si>
  <si>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</si>
  <si>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</si>
  <si>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</si>
  <si>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</si>
  <si>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</si>
  <si>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</si>
  <si>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</si>
  <si>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</si>
  <si>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</si>
  <si>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</si>
  <si>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</si>
  <si>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</si>
  <si>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</si>
  <si>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</si>
  <si>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</si>
  <si>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</si>
  <si>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</si>
  <si>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</si>
  <si>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</si>
  <si>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</si>
  <si>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</si>
  <si>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</si>
  <si>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</si>
  <si>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</si>
  <si>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</si>
  <si>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</si>
  <si>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</si>
  <si>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</si>
  <si>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</si>
  <si>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</si>
  <si>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</si>
  <si>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</si>
  <si>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</si>
  <si>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</si>
  <si>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</si>
  <si>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</si>
  <si>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</si>
  <si>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</si>
  <si>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</si>
  <si>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</si>
  <si>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</si>
  <si>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</si>
  <si>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</si>
  <si>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</si>
  <si>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</si>
  <si>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</si>
  <si>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</si>
  <si>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</si>
  <si>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</si>
  <si>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</si>
  <si>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</si>
  <si>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</si>
  <si>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</si>
  <si>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</si>
  <si>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</si>
  <si>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</si>
  <si>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</si>
  <si>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</si>
  <si>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</si>
  <si>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</si>
  <si>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</si>
  <si>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</si>
  <si>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</si>
  <si>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</si>
  <si>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</si>
  <si>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</si>
  <si>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</si>
  <si>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</si>
  <si>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</si>
  <si>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</si>
  <si>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</si>
  <si>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</si>
  <si>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</si>
  <si>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</si>
  <si>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</si>
  <si>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</si>
  <si>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</si>
  <si>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</si>
  <si>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</si>
  <si>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</si>
  <si>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</si>
  <si>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</si>
  <si>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</si>
  <si>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</si>
  <si>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</si>
  <si>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</si>
  <si>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</si>
  <si>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</si>
  <si>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</si>
  <si>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</si>
  <si>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</si>
  <si>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</si>
  <si>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</si>
  <si>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</si>
  <si>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</si>
  <si>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</si>
  <si>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</si>
  <si>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</si>
  <si>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</si>
  <si>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</si>
  <si>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</si>
  <si>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</si>
  <si>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</si>
  <si>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</si>
  <si>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</si>
  <si>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</si>
  <si>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</si>
  <si>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</si>
  <si>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</si>
  <si>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</si>
  <si>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</si>
  <si>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</si>
  <si>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</si>
  <si>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</si>
  <si>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</si>
  <si>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</si>
  <si>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</si>
  <si>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</si>
  <si>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</si>
  <si>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</si>
  <si>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</si>
  <si>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</si>
  <si>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</si>
  <si>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</si>
  <si>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</si>
  <si>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</si>
  <si>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</si>
  <si>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</si>
  <si>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</si>
  <si>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</si>
  <si>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</si>
  <si>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</si>
  <si>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</si>
  <si>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</si>
  <si>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</si>
  <si>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</si>
  <si>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</si>
  <si>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</si>
  <si>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</si>
  <si>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</si>
  <si>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</si>
  <si>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</si>
  <si>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</si>
  <si>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</si>
  <si>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</si>
  <si>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</si>
  <si>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</si>
  <si>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</si>
  <si>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</si>
  <si>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</si>
  <si>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</si>
  <si>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</si>
  <si>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</si>
  <si>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</si>
  <si>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</si>
  <si>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</si>
  <si>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</si>
  <si>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</si>
  <si>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</si>
  <si>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</si>
  <si>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</si>
  <si>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</si>
  <si>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</si>
  <si>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</si>
  <si>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</si>
  <si>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</si>
  <si>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</si>
  <si>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</si>
  <si>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</si>
  <si>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</si>
  <si>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</si>
  <si>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</si>
  <si>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</si>
  <si>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</si>
  <si>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</si>
  <si>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</si>
  <si>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</si>
  <si>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</si>
  <si>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</si>
  <si>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</si>
  <si>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</si>
  <si>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</si>
  <si>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</si>
  <si>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</si>
  <si>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</si>
  <si>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</si>
  <si>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</si>
  <si>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</si>
  <si>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</si>
  <si>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</si>
  <si>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</si>
  <si>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</si>
  <si>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</si>
  <si>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</si>
  <si>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</si>
  <si>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</si>
  <si>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</si>
  <si>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</si>
  <si>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</si>
  <si>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</si>
  <si>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</si>
  <si>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</si>
  <si>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</si>
  <si>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</si>
  <si>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</si>
  <si>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</si>
  <si>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</si>
  <si>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</si>
  <si>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</si>
  <si>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</si>
  <si>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</si>
  <si>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</si>
  <si>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</si>
  <si>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</si>
  <si>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</si>
  <si>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</si>
  <si>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</si>
  <si>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</si>
  <si>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</si>
  <si>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</si>
  <si>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</si>
  <si>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</si>
  <si>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</si>
  <si>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</si>
  <si>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</si>
  <si>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</si>
  <si>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</si>
  <si>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</si>
  <si>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</si>
  <si>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</si>
  <si>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</si>
  <si>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</si>
  <si>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</si>
  <si>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</si>
  <si>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</si>
  <si>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</si>
  <si>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</si>
  <si>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</si>
  <si>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</si>
  <si>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</si>
  <si>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</si>
  <si>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</si>
  <si>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</si>
  <si>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</si>
  <si>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</si>
  <si>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</si>
  <si>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</si>
  <si>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</si>
  <si>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</si>
  <si>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</si>
  <si>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</si>
  <si>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</si>
  <si>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</si>
  <si>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</si>
  <si>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</si>
  <si>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</si>
  <si>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</si>
  <si>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</si>
  <si>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</si>
  <si>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</si>
  <si>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</si>
  <si>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</si>
  <si>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</si>
  <si>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</si>
  <si>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</si>
  <si>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</si>
  <si>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</si>
  <si>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</si>
  <si>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</si>
  <si>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</si>
  <si>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</si>
  <si>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</si>
  <si>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</si>
  <si>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</si>
  <si>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</si>
  <si>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</si>
  <si>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</si>
  <si>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</si>
  <si>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</si>
  <si>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</si>
  <si>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</si>
  <si>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</si>
  <si>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</si>
  <si>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</si>
  <si>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</si>
  <si>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</si>
  <si>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</si>
  <si>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</si>
  <si>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</si>
  <si>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</si>
  <si>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</si>
  <si>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</si>
  <si>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</si>
  <si>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</si>
  <si>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</si>
  <si>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</si>
  <si>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</si>
  <si>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</si>
  <si>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</si>
  <si>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</si>
  <si>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</si>
  <si>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</si>
  <si>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</si>
  <si>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</si>
  <si>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</si>
  <si>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</si>
  <si>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</si>
  <si>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</si>
  <si>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</si>
  <si>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</si>
  <si>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</si>
  <si>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</si>
  <si>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</si>
  <si>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</si>
  <si>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</si>
  <si>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</si>
  <si>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</si>
  <si>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</si>
  <si>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</si>
  <si>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</si>
  <si>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</si>
  <si>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</si>
  <si>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</si>
  <si>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</si>
  <si>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</si>
  <si>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</si>
  <si>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</si>
  <si>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</si>
  <si>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</si>
  <si>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</si>
  <si>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</si>
  <si>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</si>
  <si>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</si>
  <si>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</si>
  <si>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</si>
  <si>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</si>
  <si>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</si>
  <si>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</si>
  <si>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</si>
  <si>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</si>
  <si>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</si>
  <si>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</si>
  <si>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</si>
  <si>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</si>
  <si>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</si>
  <si>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</si>
  <si>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</si>
  <si>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</si>
  <si>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</si>
  <si>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</si>
  <si>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</si>
  <si>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</si>
  <si>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</si>
  <si>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</si>
  <si>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</si>
  <si>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</si>
  <si>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</si>
  <si>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</si>
  <si>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</si>
  <si>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</si>
  <si>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</si>
  <si>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</si>
  <si>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</si>
  <si>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</si>
  <si>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</si>
  <si>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</si>
  <si>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</si>
  <si>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</si>
  <si>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</si>
  <si>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</si>
  <si>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</si>
  <si>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</si>
  <si>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</si>
  <si>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</si>
  <si>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</si>
  <si>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</si>
  <si>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</si>
  <si>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</si>
  <si>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</si>
  <si>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</si>
  <si>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</si>
  <si>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</si>
  <si>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</si>
  <si>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</si>
  <si>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</si>
  <si>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</si>
  <si>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</si>
  <si>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</si>
  <si>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</si>
  <si>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</si>
  <si>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</si>
  <si>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</si>
  <si>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</si>
  <si>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</si>
  <si>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</si>
  <si>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</si>
  <si>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</si>
  <si>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</si>
  <si>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</si>
  <si>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</si>
  <si>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</si>
  <si>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</si>
  <si>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</si>
  <si>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</si>
  <si>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</si>
  <si>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</si>
  <si>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</si>
  <si>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</si>
  <si>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</si>
  <si>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</si>
  <si>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</si>
  <si>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</si>
  <si>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</si>
  <si>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</si>
  <si>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</si>
  <si>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</si>
  <si>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</si>
  <si>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</si>
  <si>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</si>
  <si>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</si>
  <si>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</si>
  <si>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</si>
  <si>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</si>
  <si>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</si>
  <si>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</si>
  <si>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</si>
  <si>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</si>
  <si>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</si>
  <si>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</si>
  <si>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</si>
  <si>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</si>
  <si>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</si>
  <si>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</si>
  <si>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</si>
  <si>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</si>
  <si>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</si>
  <si>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</si>
  <si>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</si>
  <si>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</si>
  <si>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</si>
  <si>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</si>
  <si>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</si>
  <si>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</si>
  <si>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</si>
  <si>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</si>
  <si>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</si>
  <si>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</si>
  <si>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</si>
  <si>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</si>
  <si>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</si>
  <si>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</si>
  <si>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</si>
  <si>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</si>
  <si>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</si>
  <si>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</si>
  <si>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</si>
  <si>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</si>
  <si>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</si>
  <si>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</si>
  <si>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</si>
  <si>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</si>
  <si>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</si>
  <si>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</si>
  <si>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</si>
  <si>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</si>
  <si>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</si>
  <si>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</si>
  <si>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</si>
  <si>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</si>
  <si>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</si>
  <si>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</si>
  <si>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</si>
  <si>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</si>
  <si>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</si>
  <si>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</si>
  <si>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</si>
  <si>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</si>
  <si>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</si>
  <si>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</si>
  <si>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</si>
  <si>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</si>
  <si>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</si>
  <si>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</si>
  <si>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</si>
  <si>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</si>
  <si>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2021-5-10000014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</si>
  <si>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</si>
  <si>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0496-2009</t>
  </si>
  <si>
    <t>BRINDAR ATENCION INTEGRAL A NIÑOS Y NIÑAS DE ENTRE LOS (6) MESES Y HASTA MENORES DE LOS CINCO AÑOS DE EDAD, CON VULNERABILIDAD ECONOMICA Y SOCIAL, PRIORITARIAMENTE A QUIENES POR RAZONES DE TRABAJO DE SUS PADRES O ADULTO RESPONSABLE DE SU CUIDADO PERMANECEN SOLOS TEMPORALMENTE Y A LOS HIJOS DE FAMILIAS EN SITUACION DE DESPLAZAMIENTO.</t>
  </si>
  <si>
    <t>0577-2010</t>
  </si>
  <si>
    <t>BRINDAR ATENCION INTEGRAL A NIÑOS Y NIÑAS DE ENTRE LOS (6) MESES Y HASTA LOS CUATRO AÑOSY ONCE MESES DE EDAD, CON VULNERABILIDAD ECONOMICA Y SOCIAL, PRIORITARIAMENTE A QUIENES POR RAZONES DE TRABAJO DE SUS PADRES O ADULTO RES PONSABLE DE SU CUIDADO PERMANECEN SOLOS TEMPORALMENTE Y A LOS HIJOS DE FAMILIAS EN SITUACION DE DESPLAZAMIENTO.</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</si>
  <si>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t>
  </si>
  <si>
    <t>162-2011</t>
  </si>
  <si>
    <t>0529-2012</t>
  </si>
  <si>
    <t>Objeto: Brindar atención integral a niños y niñas entre los seis (6) meses y hasta menores de los
cinco años (5) de edad, con vulnerabilidad económica y social, prioritariamente a quienes por
razones de trabajo de sus padres o adulto responsable de su cuidado permanecen solos
temporalmente y a los hijos de familias en situación de desplazamiento.</t>
  </si>
  <si>
    <t>891-2012</t>
  </si>
  <si>
    <t>Brindar atención integral a niños y niñas entre los seis (6) meses y hasta menores de los
cinco años (5) de edad, con vulnerabilidad económica y social, prioritariamente a quienes
por razones de trabajo de sus padres o adulto responsable de su cuidado permanecen
solos temporalmente y a los hijos de familias en situación de desplazamiento.</t>
  </si>
  <si>
    <t>SI</t>
  </si>
  <si>
    <t>1594-2012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</si>
  <si>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</si>
  <si>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178-2015</t>
  </si>
  <si>
    <t>Atender a la primera infancia en el marco de la estrategia de cero a siempre, de conformidad con las directrices, lineamientos y parametros establecidos por el ICBF, así como regular las relaciones entre las partes derivadas de la entrega de aportes del ICBF a la entidad administradora del servicio, para que este asuma con su personal y bajo su exclusiva responsabilidad dicha atención.</t>
  </si>
  <si>
    <t>253-2016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</si>
  <si>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</si>
  <si>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929-2016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</si>
  <si>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para el servicio de hogares infantiles (HI)en el marco
de la politica de Estado de atención integral de cero a siempre. 
</t>
  </si>
  <si>
    <t>973-2017</t>
  </si>
  <si>
    <t>592-2018</t>
  </si>
  <si>
    <t>prestar el servicio de atencion integral a los niños y niñasmenores de 5 años, o hasta su ingreso al grado de trensicion, con el fin de romover el desarrollo integral de la primera infancia, de conformidad con el maual operativo de la modalidad institucional y las directrices establecidas por el ICBF, en elmarco dela politica de estado para el desarrollo integral de laprimera infancia de cero a siempre, en el servicio hogares infantiles.</t>
  </si>
  <si>
    <t>0235-2019</t>
  </si>
  <si>
    <t>Prestar el servicio de atención, educación inicial y cuidado a niños y niñas menores de 5
años, o hasta su ingreso al grado de transición, con el fin de promover el desarrollo
integral de la primera infancia , de conformidad con el manual operativo de lamodalidad instituconal y las directrices establecidas por el ICBF, en el marco de la politica de estado para el desarrollo integral de la primera infancia de cero a siempre, en el servicio hogares infantiles.</t>
  </si>
  <si>
    <t>Prestar el servicio Hogares Infantiles - HI de conformidad con el manual operativo de la modalidad institucional y las directrices establecidas por el ICBF, en armonia con la politica de estado para el desarrollo integral de la primera infancia de cero a siempre.</t>
  </si>
  <si>
    <t>0404-2020</t>
  </si>
  <si>
    <t>Prestar los servicios de educación inicial en el marco de la atención  de Hogares Infantiles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</si>
  <si>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CATALINA SANCHEZ ROSERO</t>
  </si>
  <si>
    <t>CARRERA 43  N. 72 SUR 25</t>
  </si>
  <si>
    <t>4798644   CEL 3006558659</t>
  </si>
  <si>
    <t>CARRERA 45 N 72 SUR 25</t>
  </si>
  <si>
    <t>elprincipitosabaneta@gmail.com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</si>
</sst>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3" zoomScale="42" zoomScaleNormal="42"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
      <c r="A15" s="9"/>
      <c r="B15" s="32" t="s">
        <v>2635</v>
      </c>
      <c r="C15" s="175" t="s">
        <v>2676</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811008215</v>
      </c>
      <c r="C20" s="5"/>
      <c r="D20" s="73"/>
      <c r="E20" s="5"/>
      <c r="F20" s="5"/>
      <c r="G20" s="5"/>
      <c r="H20" s="242"/>
      <c r="I20" s="148" t="s">
        <v>36</v>
      </c>
      <c r="J20" s="149" t="s">
        <v>124</v>
      </c>
      <c r="K20" s="150">
        <v>1242980298</v>
      </c>
      <c r="L20" s="151">
        <v>44194</v>
      </c>
      <c r="M20" s="151">
        <v>44196</v>
      </c>
      <c r="N20" s="134">
        <f>+(M20-L20)/30</f>
        <v>6.6666666666666666E-2</v>
      </c>
      <c r="O20" s="137"/>
      <c r="U20" s="133"/>
      <c r="V20" s="105">
        <f ca="1">NOW()</f>
        <v>44194.695068171299</v>
      </c>
      <c r="W20" s="105">
        <f ca="1">NOW()</f>
        <v>44194.695068171299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DEL HOGAR INFANTIL EL PRINCIPITO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2678</v>
      </c>
      <c r="E48" s="144">
        <v>39829</v>
      </c>
      <c r="F48" s="144">
        <v>40178</v>
      </c>
      <c r="G48" s="158">
        <f>IF(AND(E48&lt;&gt;"",F48&lt;&gt;""),((F48-E48)/30),"")</f>
        <v>11.633333333333333</v>
      </c>
      <c r="H48" s="114" t="s">
        <v>2679</v>
      </c>
      <c r="I48" s="113" t="s">
        <v>36</v>
      </c>
      <c r="J48" s="113" t="s">
        <v>124</v>
      </c>
      <c r="K48" s="116">
        <v>160781590</v>
      </c>
      <c r="L48" s="115" t="s">
        <v>1148</v>
      </c>
      <c r="M48" s="117">
        <v>1</v>
      </c>
      <c r="N48" s="115" t="s">
        <v>27</v>
      </c>
      <c r="O48" s="115" t="s">
        <v>1148</v>
      </c>
      <c r="P48" s="78"/>
    </row>
    <row r="49" spans="1:16" s="6" customFormat="1" ht="24.75" customHeight="1" x14ac:dyDescent="0.25">
      <c r="A49" s="142">
        <v>2</v>
      </c>
      <c r="B49" s="121" t="s">
        <v>2664</v>
      </c>
      <c r="C49" s="112" t="s">
        <v>31</v>
      </c>
      <c r="D49" s="110" t="s">
        <v>2680</v>
      </c>
      <c r="E49" s="144">
        <v>40199</v>
      </c>
      <c r="F49" s="144">
        <v>40543</v>
      </c>
      <c r="G49" s="158">
        <f t="shared" ref="G49:G50" si="2">IF(AND(E49&lt;&gt;"",F49&lt;&gt;""),((F49-E49)/30),"")</f>
        <v>11.466666666666667</v>
      </c>
      <c r="H49" s="114" t="s">
        <v>2681</v>
      </c>
      <c r="I49" s="113" t="s">
        <v>36</v>
      </c>
      <c r="J49" s="113" t="s">
        <v>124</v>
      </c>
      <c r="K49" s="116">
        <v>167950932</v>
      </c>
      <c r="L49" s="115" t="s">
        <v>1148</v>
      </c>
      <c r="M49" s="117">
        <v>1</v>
      </c>
      <c r="N49" s="115" t="s">
        <v>27</v>
      </c>
      <c r="O49" s="115" t="s">
        <v>1148</v>
      </c>
      <c r="P49" s="78"/>
    </row>
    <row r="50" spans="1:16" s="6" customFormat="1" ht="24.75" customHeight="1" x14ac:dyDescent="0.25">
      <c r="A50" s="142">
        <v>3</v>
      </c>
      <c r="B50" s="121" t="s">
        <v>2664</v>
      </c>
      <c r="C50" s="123" t="s">
        <v>31</v>
      </c>
      <c r="D50" s="110" t="s">
        <v>2683</v>
      </c>
      <c r="E50" s="144">
        <v>40563</v>
      </c>
      <c r="F50" s="144">
        <v>40908</v>
      </c>
      <c r="G50" s="158">
        <f t="shared" si="2"/>
        <v>11.5</v>
      </c>
      <c r="H50" s="119" t="s">
        <v>2682</v>
      </c>
      <c r="I50" s="113" t="s">
        <v>36</v>
      </c>
      <c r="J50" s="113" t="s">
        <v>124</v>
      </c>
      <c r="K50" s="116">
        <v>174727429</v>
      </c>
      <c r="L50" s="123" t="s">
        <v>1148</v>
      </c>
      <c r="M50" s="117">
        <v>1</v>
      </c>
      <c r="N50" s="123" t="s">
        <v>27</v>
      </c>
      <c r="O50" s="115" t="s">
        <v>1148</v>
      </c>
      <c r="P50" s="78"/>
    </row>
    <row r="51" spans="1:16" s="6" customFormat="1" ht="24.75" customHeight="1" outlineLevel="1" x14ac:dyDescent="0.25">
      <c r="A51" s="142">
        <v>4</v>
      </c>
      <c r="B51" s="121" t="s">
        <v>2664</v>
      </c>
      <c r="C51" s="123" t="s">
        <v>31</v>
      </c>
      <c r="D51" s="110" t="s">
        <v>2684</v>
      </c>
      <c r="E51" s="144">
        <v>40928</v>
      </c>
      <c r="F51" s="144">
        <v>41080</v>
      </c>
      <c r="G51" s="158">
        <f t="shared" ref="G51:G107" si="3">IF(AND(E51&lt;&gt;"",F51&lt;&gt;""),((F51-E51)/30),"")</f>
        <v>5.0666666666666664</v>
      </c>
      <c r="H51" s="119" t="s">
        <v>2685</v>
      </c>
      <c r="I51" s="113" t="s">
        <v>36</v>
      </c>
      <c r="J51" s="113" t="s">
        <v>124</v>
      </c>
      <c r="K51" s="116">
        <v>106141307</v>
      </c>
      <c r="L51" s="123" t="s">
        <v>1148</v>
      </c>
      <c r="M51" s="117">
        <v>1</v>
      </c>
      <c r="N51" s="123" t="s">
        <v>27</v>
      </c>
      <c r="O51" s="115" t="s">
        <v>1148</v>
      </c>
      <c r="P51" s="78"/>
    </row>
    <row r="52" spans="1:16" s="7" customFormat="1" ht="24.75" customHeight="1" outlineLevel="1" x14ac:dyDescent="0.25">
      <c r="A52" s="143">
        <v>5</v>
      </c>
      <c r="B52" s="121" t="s">
        <v>2664</v>
      </c>
      <c r="C52" s="123" t="s">
        <v>31</v>
      </c>
      <c r="D52" s="110" t="s">
        <v>2686</v>
      </c>
      <c r="E52" s="144">
        <v>41093</v>
      </c>
      <c r="F52" s="144">
        <v>41274</v>
      </c>
      <c r="G52" s="158">
        <f t="shared" si="3"/>
        <v>6.0333333333333332</v>
      </c>
      <c r="H52" s="119" t="s">
        <v>2687</v>
      </c>
      <c r="I52" s="113" t="s">
        <v>36</v>
      </c>
      <c r="J52" s="113" t="s">
        <v>124</v>
      </c>
      <c r="K52" s="116">
        <v>109768410</v>
      </c>
      <c r="L52" s="123" t="s">
        <v>1148</v>
      </c>
      <c r="M52" s="117">
        <v>1</v>
      </c>
      <c r="N52" s="123" t="s">
        <v>27</v>
      </c>
      <c r="O52" s="115" t="s">
        <v>26</v>
      </c>
      <c r="P52" s="79"/>
    </row>
    <row r="53" spans="1:16" s="7" customFormat="1" ht="24.75" customHeight="1" outlineLevel="1" x14ac:dyDescent="0.25">
      <c r="A53" s="143">
        <v>6</v>
      </c>
      <c r="B53" s="121" t="s">
        <v>2664</v>
      </c>
      <c r="C53" s="123" t="s">
        <v>31</v>
      </c>
      <c r="D53" s="110" t="s">
        <v>2689</v>
      </c>
      <c r="E53" s="144">
        <v>41263</v>
      </c>
      <c r="F53" s="144">
        <v>41851</v>
      </c>
      <c r="G53" s="158">
        <f t="shared" si="3"/>
        <v>19.600000000000001</v>
      </c>
      <c r="H53" s="119" t="s">
        <v>2690</v>
      </c>
      <c r="I53" s="120" t="s">
        <v>36</v>
      </c>
      <c r="J53" s="113" t="s">
        <v>124</v>
      </c>
      <c r="K53" s="116">
        <v>628546155</v>
      </c>
      <c r="L53" s="123" t="s">
        <v>1148</v>
      </c>
      <c r="M53" s="117">
        <v>1</v>
      </c>
      <c r="N53" s="123" t="s">
        <v>27</v>
      </c>
      <c r="O53" s="123" t="s">
        <v>2688</v>
      </c>
      <c r="P53" s="79"/>
    </row>
    <row r="54" spans="1:16" s="7" customFormat="1" ht="24.75" customHeight="1" outlineLevel="1" x14ac:dyDescent="0.25">
      <c r="A54" s="143">
        <v>7</v>
      </c>
      <c r="B54" s="121" t="s">
        <v>2664</v>
      </c>
      <c r="C54" s="123" t="s">
        <v>31</v>
      </c>
      <c r="D54" s="110" t="s">
        <v>2691</v>
      </c>
      <c r="E54" s="144">
        <v>42047</v>
      </c>
      <c r="F54" s="144">
        <v>42369</v>
      </c>
      <c r="G54" s="158">
        <f t="shared" si="3"/>
        <v>10.733333333333333</v>
      </c>
      <c r="H54" s="121" t="s">
        <v>2692</v>
      </c>
      <c r="I54" s="120" t="s">
        <v>36</v>
      </c>
      <c r="J54" s="113" t="s">
        <v>124</v>
      </c>
      <c r="K54" s="118">
        <v>351555062</v>
      </c>
      <c r="L54" s="123" t="s">
        <v>1148</v>
      </c>
      <c r="M54" s="117">
        <v>1</v>
      </c>
      <c r="N54" s="123" t="s">
        <v>27</v>
      </c>
      <c r="O54" s="123" t="s">
        <v>26</v>
      </c>
      <c r="P54" s="79"/>
    </row>
    <row r="55" spans="1:16" s="7" customFormat="1" ht="24.75" customHeight="1" outlineLevel="1" x14ac:dyDescent="0.25">
      <c r="A55" s="143">
        <v>8</v>
      </c>
      <c r="B55" s="121" t="s">
        <v>2664</v>
      </c>
      <c r="C55" s="123" t="s">
        <v>31</v>
      </c>
      <c r="D55" s="110" t="s">
        <v>2693</v>
      </c>
      <c r="E55" s="144">
        <v>42395</v>
      </c>
      <c r="F55" s="144">
        <v>42674</v>
      </c>
      <c r="G55" s="158">
        <f t="shared" si="3"/>
        <v>9.3000000000000007</v>
      </c>
      <c r="H55" s="119" t="s">
        <v>2694</v>
      </c>
      <c r="I55" s="120" t="s">
        <v>36</v>
      </c>
      <c r="J55" s="113" t="s">
        <v>124</v>
      </c>
      <c r="K55" s="118">
        <v>322193001</v>
      </c>
      <c r="L55" s="123" t="s">
        <v>1148</v>
      </c>
      <c r="M55" s="117">
        <v>1</v>
      </c>
      <c r="N55" s="123" t="s">
        <v>27</v>
      </c>
      <c r="O55" s="123" t="s">
        <v>26</v>
      </c>
      <c r="P55" s="79"/>
    </row>
    <row r="56" spans="1:16" s="7" customFormat="1" ht="24.75" customHeight="1" outlineLevel="1" x14ac:dyDescent="0.25">
      <c r="A56" s="143">
        <v>9</v>
      </c>
      <c r="B56" s="121" t="s">
        <v>2664</v>
      </c>
      <c r="C56" s="123" t="s">
        <v>31</v>
      </c>
      <c r="D56" s="110" t="s">
        <v>2695</v>
      </c>
      <c r="E56" s="144">
        <v>42675</v>
      </c>
      <c r="F56" s="144">
        <v>43039</v>
      </c>
      <c r="G56" s="158">
        <f t="shared" si="3"/>
        <v>12.133333333333333</v>
      </c>
      <c r="H56" s="119" t="s">
        <v>2696</v>
      </c>
      <c r="I56" s="120" t="s">
        <v>36</v>
      </c>
      <c r="J56" s="113" t="s">
        <v>124</v>
      </c>
      <c r="K56" s="118">
        <v>503214887</v>
      </c>
      <c r="L56" s="123" t="s">
        <v>1148</v>
      </c>
      <c r="M56" s="117">
        <v>1</v>
      </c>
      <c r="N56" s="115" t="s">
        <v>27</v>
      </c>
      <c r="O56" s="123" t="s">
        <v>2688</v>
      </c>
      <c r="P56" s="79"/>
    </row>
    <row r="57" spans="1:16" s="7" customFormat="1" ht="24.75" customHeight="1" outlineLevel="1" x14ac:dyDescent="0.25">
      <c r="A57" s="143">
        <v>10</v>
      </c>
      <c r="B57" s="121" t="s">
        <v>2664</v>
      </c>
      <c r="C57" s="123" t="s">
        <v>31</v>
      </c>
      <c r="D57" s="63" t="s">
        <v>2697</v>
      </c>
      <c r="E57" s="144">
        <v>43040</v>
      </c>
      <c r="F57" s="144">
        <v>43404</v>
      </c>
      <c r="G57" s="158">
        <f t="shared" si="3"/>
        <v>12.133333333333333</v>
      </c>
      <c r="H57" s="119" t="s">
        <v>2701</v>
      </c>
      <c r="I57" s="120" t="s">
        <v>36</v>
      </c>
      <c r="J57" s="63" t="s">
        <v>124</v>
      </c>
      <c r="K57" s="66">
        <v>622860904</v>
      </c>
      <c r="L57" s="123" t="s">
        <v>1148</v>
      </c>
      <c r="M57" s="67">
        <v>1</v>
      </c>
      <c r="N57" s="123" t="s">
        <v>27</v>
      </c>
      <c r="O57" s="123" t="s">
        <v>26</v>
      </c>
      <c r="P57" s="79"/>
    </row>
    <row r="58" spans="1:16" s="7" customFormat="1" ht="24.75" customHeight="1" outlineLevel="1" x14ac:dyDescent="0.25">
      <c r="A58" s="143">
        <v>11</v>
      </c>
      <c r="B58" s="121" t="s">
        <v>2664</v>
      </c>
      <c r="C58" s="123" t="s">
        <v>31</v>
      </c>
      <c r="D58" s="63" t="s">
        <v>2698</v>
      </c>
      <c r="E58" s="144">
        <v>43405</v>
      </c>
      <c r="F58" s="144">
        <v>43442</v>
      </c>
      <c r="G58" s="158">
        <f t="shared" si="3"/>
        <v>1.2333333333333334</v>
      </c>
      <c r="H58" s="64" t="s">
        <v>2699</v>
      </c>
      <c r="I58" s="120" t="s">
        <v>36</v>
      </c>
      <c r="J58" s="63" t="s">
        <v>124</v>
      </c>
      <c r="K58" s="66">
        <v>65077512</v>
      </c>
      <c r="L58" s="123" t="s">
        <v>1148</v>
      </c>
      <c r="M58" s="67">
        <v>1</v>
      </c>
      <c r="N58" s="123" t="s">
        <v>27</v>
      </c>
      <c r="O58" s="123" t="s">
        <v>2688</v>
      </c>
      <c r="P58" s="79"/>
    </row>
    <row r="59" spans="1:16" s="7" customFormat="1" ht="24.75" customHeight="1" outlineLevel="1" x14ac:dyDescent="0.25">
      <c r="A59" s="143">
        <v>12</v>
      </c>
      <c r="B59" s="121" t="s">
        <v>2664</v>
      </c>
      <c r="C59" s="123" t="s">
        <v>31</v>
      </c>
      <c r="D59" s="63" t="s">
        <v>2700</v>
      </c>
      <c r="E59" s="144">
        <v>43484</v>
      </c>
      <c r="F59" s="144">
        <v>43812</v>
      </c>
      <c r="G59" s="158">
        <f t="shared" si="3"/>
        <v>10.933333333333334</v>
      </c>
      <c r="H59" s="64" t="s">
        <v>2702</v>
      </c>
      <c r="I59" s="120" t="s">
        <v>36</v>
      </c>
      <c r="J59" s="63" t="s">
        <v>124</v>
      </c>
      <c r="K59" s="66">
        <v>603129101</v>
      </c>
      <c r="L59" s="123" t="s">
        <v>1148</v>
      </c>
      <c r="M59" s="67">
        <v>1</v>
      </c>
      <c r="N59" s="65" t="s">
        <v>27</v>
      </c>
      <c r="O59" s="65" t="s">
        <v>1148</v>
      </c>
      <c r="P59" s="79"/>
    </row>
    <row r="60" spans="1:16" s="7" customFormat="1" ht="24.75" customHeight="1" outlineLevel="1" x14ac:dyDescent="0.25">
      <c r="A60" s="143">
        <v>13</v>
      </c>
      <c r="B60" s="121"/>
      <c r="C60" s="123"/>
      <c r="D60" s="63"/>
      <c r="E60" s="144"/>
      <c r="F60" s="144"/>
      <c r="G60" s="158" t="str">
        <f t="shared" si="3"/>
        <v/>
      </c>
      <c r="H60" s="64"/>
      <c r="I60" s="120"/>
      <c r="J60" s="63"/>
      <c r="K60" s="66"/>
      <c r="L60" s="123"/>
      <c r="M60" s="67"/>
      <c r="N60" s="65"/>
      <c r="O60" s="65"/>
      <c r="P60" s="79"/>
    </row>
    <row r="61" spans="1:16" s="7" customFormat="1" ht="24.75" customHeight="1" outlineLevel="1" x14ac:dyDescent="0.25">
      <c r="A61" s="143">
        <v>14</v>
      </c>
      <c r="B61" s="121"/>
      <c r="C61" s="123"/>
      <c r="D61" s="63"/>
      <c r="E61" s="144"/>
      <c r="F61" s="144"/>
      <c r="G61" s="158" t="str">
        <f t="shared" si="3"/>
        <v/>
      </c>
      <c r="H61" s="64"/>
      <c r="I61" s="120"/>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2703</v>
      </c>
      <c r="E114" s="144">
        <v>43879</v>
      </c>
      <c r="F114" s="144">
        <v>44196</v>
      </c>
      <c r="G114" s="158">
        <f>IF(AND(E114&lt;&gt;"",F114&lt;&gt;""),((F114-E114)/30),"")</f>
        <v>10.566666666666666</v>
      </c>
      <c r="H114" s="121" t="s">
        <v>2704</v>
      </c>
      <c r="I114" s="120" t="s">
        <v>36</v>
      </c>
      <c r="J114" s="120" t="s">
        <v>124</v>
      </c>
      <c r="K114" s="122">
        <v>694236090</v>
      </c>
      <c r="L114" s="100">
        <f>+IF(AND(K114&gt;0,O114="Ejecución"),(K114/877802)*Tabla28[[#This Row],[% participación]],IF(AND(K114&gt;0,O114&lt;&gt;"Ejecución"),"-",""))</f>
        <v>790.88005039860923</v>
      </c>
      <c r="M114" s="123" t="s">
        <v>1148</v>
      </c>
      <c r="N114" s="171">
        <v>1</v>
      </c>
      <c r="O114" s="160" t="s">
        <v>1150</v>
      </c>
      <c r="P114" s="78"/>
    </row>
    <row r="115" spans="1:16" s="6" customFormat="1" ht="24.75" customHeight="1" x14ac:dyDescent="0.25">
      <c r="A115" s="142">
        <v>2</v>
      </c>
      <c r="B115" s="159" t="s">
        <v>2664</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0.03</v>
      </c>
      <c r="G179" s="163">
        <f>IF(F179&gt;0,SUM(E179+F179),"")</f>
        <v>0.05</v>
      </c>
      <c r="H179" s="5"/>
      <c r="I179" s="190" t="s">
        <v>2670</v>
      </c>
      <c r="J179" s="190"/>
      <c r="K179" s="190"/>
      <c r="L179" s="190"/>
      <c r="M179" s="170">
        <v>0.04</v>
      </c>
      <c r="O179" s="8"/>
      <c r="Q179" s="19"/>
      <c r="R179" s="157">
        <f>IF(M179&gt;0,SUM(L179+M179),"")</f>
        <v>0.04</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62149014.900000006</v>
      </c>
      <c r="F185" s="92"/>
      <c r="G185" s="93"/>
      <c r="H185" s="88"/>
      <c r="I185" s="90" t="s">
        <v>2627</v>
      </c>
      <c r="J185" s="164">
        <f>+SUM(M179:M183)</f>
        <v>0.04</v>
      </c>
      <c r="K185" s="235" t="s">
        <v>2628</v>
      </c>
      <c r="L185" s="235"/>
      <c r="M185" s="94">
        <f>+J185*(SUM(K20:K35))</f>
        <v>49719211.920000002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30672</v>
      </c>
      <c r="D193" s="5"/>
      <c r="E193" s="125">
        <v>14714</v>
      </c>
      <c r="F193" s="5"/>
      <c r="G193" s="5"/>
      <c r="H193" s="146" t="s">
        <v>2705</v>
      </c>
      <c r="J193" s="5"/>
      <c r="K193" s="126">
        <v>36896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2706</v>
      </c>
      <c r="J211" s="27" t="s">
        <v>2622</v>
      </c>
      <c r="K211" s="147" t="s">
        <v>2708</v>
      </c>
      <c r="L211" s="21"/>
      <c r="M211" s="21"/>
      <c r="N211" s="21"/>
      <c r="O211" s="8"/>
    </row>
    <row r="212" spans="1:15" x14ac:dyDescent="0.25">
      <c r="A212" s="9"/>
      <c r="B212" s="27" t="s">
        <v>2619</v>
      </c>
      <c r="C212" s="146" t="s">
        <v>2705</v>
      </c>
      <c r="D212" s="21"/>
      <c r="G212" s="27" t="s">
        <v>2621</v>
      </c>
      <c r="H212" s="147" t="s">
        <v>2707</v>
      </c>
      <c r="J212" s="27" t="s">
        <v>2623</v>
      </c>
      <c r="K212" s="146"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2020-12-29T20:21:10Z</cp:lastPrinted>
  <dcterms:created xsi:type="dcterms:W3CDTF">2020-10-14T21:57:42Z</dcterms:created>
  <dcterms:modified xsi:type="dcterms:W3CDTF">2020-12-29T21:41:57Z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