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6" windowHeight="775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<sst xmlns="http://schemas.openxmlformats.org/spreadsheetml/2006/main" count="3106" uniqueCount="2700">
  <si>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</si>
  <si>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</si>
  <si>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</si>
  <si>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</si>
  <si>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</si>
  <si>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</si>
  <si>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</si>
  <si>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</si>
  <si>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</si>
  <si>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</si>
  <si>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</si>
  <si>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</si>
  <si>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</si>
  <si>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</si>
  <si>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</si>
  <si>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</si>
  <si>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</si>
  <si>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</si>
  <si>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</si>
  <si>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</si>
  <si>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</si>
  <si>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</si>
  <si>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</si>
  <si>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</si>
  <si>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</si>
  <si>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</si>
  <si>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</si>
  <si>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</si>
  <si>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</si>
  <si>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</si>
  <si>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</si>
  <si>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</si>
  <si>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</si>
  <si>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</si>
  <si>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</si>
  <si>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</si>
  <si>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</si>
  <si>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</si>
  <si>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</si>
  <si>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</si>
  <si>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</si>
  <si>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</si>
  <si>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</si>
  <si>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</si>
  <si>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</si>
  <si>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</si>
  <si>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</si>
  <si>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</si>
  <si>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</si>
  <si>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</si>
  <si>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</si>
  <si>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</si>
  <si>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</si>
  <si>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</si>
  <si>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</si>
  <si>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</si>
  <si>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</si>
  <si>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</si>
  <si>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</si>
  <si>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</si>
  <si>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</si>
  <si>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</si>
  <si>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</si>
  <si>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</si>
  <si>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</si>
  <si>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</si>
  <si>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</si>
  <si>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</si>
  <si>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</si>
  <si>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</si>
  <si>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</si>
  <si>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</si>
  <si>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</si>
  <si>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</si>
  <si>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</si>
  <si>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</si>
  <si>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</si>
  <si>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</si>
  <si>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</si>
  <si>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</si>
  <si>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</si>
  <si>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</si>
  <si>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</si>
  <si>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</si>
  <si>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</si>
  <si>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</si>
  <si>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</si>
  <si>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</si>
  <si>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</si>
  <si>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</si>
  <si>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</si>
  <si>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</si>
  <si>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</si>
  <si>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</si>
  <si>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</si>
  <si>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</si>
  <si>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</si>
  <si>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</si>
  <si>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</si>
  <si>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</si>
  <si>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</si>
  <si>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</si>
  <si>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</si>
  <si>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</si>
  <si>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</si>
  <si>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</si>
  <si>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</si>
  <si>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</si>
  <si>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</si>
  <si>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</si>
  <si>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</si>
  <si>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</si>
  <si>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</si>
  <si>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</si>
  <si>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</si>
  <si>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</si>
  <si>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</si>
  <si>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</si>
  <si>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</si>
  <si>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</si>
  <si>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</si>
  <si>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</si>
  <si>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</si>
  <si>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</si>
  <si>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</si>
  <si>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</si>
  <si>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</si>
  <si>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</si>
  <si>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</si>
  <si>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</si>
  <si>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</si>
  <si>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</si>
  <si>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</si>
  <si>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</si>
  <si>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</si>
  <si>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</si>
  <si>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</si>
  <si>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</si>
  <si>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</si>
  <si>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</si>
  <si>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</si>
  <si>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</si>
  <si>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</si>
  <si>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</si>
  <si>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</si>
  <si>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</si>
  <si>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</si>
  <si>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</si>
  <si>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</si>
  <si>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</si>
  <si>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</si>
  <si>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</si>
  <si>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</si>
  <si>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</si>
  <si>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</si>
  <si>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</si>
  <si>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</si>
  <si>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</si>
  <si>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</si>
  <si>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</si>
  <si>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</si>
  <si>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</si>
  <si>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</si>
  <si>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</si>
  <si>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</si>
  <si>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</si>
  <si>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</si>
  <si>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</si>
  <si>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</si>
  <si>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</si>
  <si>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</si>
  <si>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</si>
  <si>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</si>
  <si>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</si>
  <si>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</si>
  <si>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</si>
  <si>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</si>
  <si>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</si>
  <si>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</si>
  <si>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</si>
  <si>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</si>
  <si>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</si>
  <si>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</si>
  <si>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</si>
  <si>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</si>
  <si>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</si>
  <si>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</si>
  <si>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</si>
  <si>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</si>
  <si>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</si>
  <si>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</si>
  <si>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</si>
  <si>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</si>
  <si>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</si>
  <si>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</si>
  <si>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</si>
  <si>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</si>
  <si>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</si>
  <si>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</si>
  <si>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</si>
  <si>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</si>
  <si>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</si>
  <si>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</si>
  <si>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</si>
  <si>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</si>
  <si>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</si>
  <si>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</si>
  <si>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</si>
  <si>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</si>
  <si>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</si>
  <si>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</si>
  <si>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</si>
  <si>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</si>
  <si>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</si>
  <si>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</si>
  <si>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</si>
  <si>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</si>
  <si>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</si>
  <si>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</si>
  <si>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</si>
  <si>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</si>
  <si>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</si>
  <si>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</si>
  <si>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</si>
  <si>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</si>
  <si>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</si>
  <si>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</si>
  <si>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</si>
  <si>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</si>
  <si>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</si>
  <si>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</si>
  <si>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</si>
  <si>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</si>
  <si>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</si>
  <si>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</si>
  <si>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</si>
  <si>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</si>
  <si>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</si>
  <si>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</si>
  <si>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</si>
  <si>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</si>
  <si>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</si>
  <si>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</si>
  <si>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</si>
  <si>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</si>
  <si>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</si>
  <si>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</si>
  <si>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</si>
  <si>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</si>
  <si>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</si>
  <si>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</si>
  <si>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</si>
  <si>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</si>
  <si>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</si>
  <si>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</si>
  <si>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</si>
  <si>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</si>
  <si>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</si>
  <si>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</si>
  <si>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</si>
  <si>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</si>
  <si>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</si>
  <si>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</si>
  <si>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</si>
  <si>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</si>
  <si>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</si>
  <si>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</si>
  <si>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</si>
  <si>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</si>
  <si>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</si>
  <si>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</si>
  <si>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</si>
  <si>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</si>
  <si>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</si>
  <si>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</si>
  <si>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</si>
  <si>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</si>
  <si>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</si>
  <si>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</si>
  <si>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</si>
  <si>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</si>
  <si>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</si>
  <si>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</si>
  <si>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</si>
  <si>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</si>
  <si>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</si>
  <si>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</si>
  <si>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</si>
  <si>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</si>
  <si>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</si>
  <si>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</si>
  <si>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</si>
  <si>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</si>
  <si>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</si>
  <si>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</si>
  <si>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</si>
  <si>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</si>
  <si>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</si>
  <si>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</si>
  <si>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</si>
  <si>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</si>
  <si>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</si>
  <si>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</si>
  <si>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</si>
  <si>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</si>
  <si>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</si>
  <si>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</si>
  <si>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</si>
  <si>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</si>
  <si>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</si>
  <si>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</si>
  <si>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</si>
  <si>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</si>
  <si>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</si>
  <si>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</si>
  <si>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</si>
  <si>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</si>
  <si>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</si>
  <si>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</si>
  <si>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</si>
  <si>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</si>
  <si>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</si>
  <si>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</si>
  <si>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</si>
  <si>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</si>
  <si>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</si>
  <si>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</si>
  <si>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</si>
  <si>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</si>
  <si>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</si>
  <si>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</si>
  <si>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</si>
  <si>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</si>
  <si>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</si>
  <si>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</si>
  <si>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</si>
  <si>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</si>
  <si>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</si>
  <si>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</si>
  <si>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</si>
  <si>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</si>
  <si>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</si>
  <si>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</si>
  <si>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</si>
  <si>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</si>
  <si>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</si>
  <si>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</si>
  <si>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</si>
  <si>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</si>
  <si>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</si>
  <si>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</si>
  <si>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</si>
  <si>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</si>
  <si>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</si>
  <si>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</si>
  <si>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</si>
  <si>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</si>
  <si>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</si>
  <si>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</si>
  <si>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</si>
  <si>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</si>
  <si>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</si>
  <si>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</si>
  <si>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</si>
  <si>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</si>
  <si>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</si>
  <si>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</si>
  <si>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</si>
  <si>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</si>
  <si>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</si>
  <si>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</si>
  <si>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</si>
  <si>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</si>
  <si>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</si>
  <si>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</si>
  <si>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</si>
  <si>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</si>
  <si>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</si>
  <si>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</si>
  <si>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</si>
  <si>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</si>
  <si>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</si>
  <si>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</si>
  <si>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</si>
  <si>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</si>
  <si>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</si>
  <si>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</si>
  <si>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</si>
  <si>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</si>
  <si>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</si>
  <si>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</si>
  <si>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</si>
  <si>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</si>
  <si>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</si>
  <si>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</si>
  <si>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</si>
  <si>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</si>
  <si>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</si>
  <si>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</si>
  <si>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</si>
  <si>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</si>
  <si>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</si>
  <si>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</si>
  <si>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</si>
  <si>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</si>
  <si>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</si>
  <si>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</si>
  <si>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</si>
  <si>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</si>
  <si>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</si>
  <si>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</si>
  <si>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</si>
  <si>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</si>
  <si>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</si>
  <si>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</si>
  <si>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</si>
  <si>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</si>
  <si>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</si>
  <si>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</si>
  <si>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</si>
  <si>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</si>
  <si>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</si>
  <si>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</si>
  <si>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</si>
  <si>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</si>
  <si>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</si>
  <si>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</si>
  <si>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</si>
  <si>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</si>
  <si>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</si>
  <si>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</si>
  <si>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</si>
  <si>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</si>
  <si>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</si>
  <si>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</si>
  <si>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</si>
  <si>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</si>
  <si>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</si>
  <si>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</si>
  <si>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</si>
  <si>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</si>
  <si>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</si>
  <si>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</si>
  <si>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</si>
  <si>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</si>
  <si>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</si>
  <si>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</si>
  <si>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</si>
  <si>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</si>
  <si>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</si>
  <si>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</si>
  <si>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</si>
  <si>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</si>
  <si>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</si>
  <si>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</si>
  <si>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</si>
  <si>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</si>
  <si>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</si>
  <si>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</si>
  <si>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</si>
  <si>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</si>
  <si>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</si>
  <si>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</si>
  <si>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</si>
  <si>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</si>
  <si>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</si>
  <si>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</si>
  <si>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</si>
  <si>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</si>
  <si>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</si>
  <si>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</si>
  <si>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</si>
  <si>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</si>
  <si>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</si>
  <si>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</si>
  <si>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</si>
  <si>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</si>
  <si>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</si>
  <si>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</si>
  <si>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</si>
  <si>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</si>
  <si>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</si>
  <si>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</si>
  <si>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</si>
  <si>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</si>
  <si>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</si>
  <si>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</si>
  <si>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</si>
  <si>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</si>
  <si>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</si>
  <si>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</si>
  <si>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</si>
  <si>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</si>
  <si>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</si>
  <si>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</si>
  <si>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</si>
  <si>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</si>
  <si>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</si>
  <si>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</si>
  <si>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</si>
  <si>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</si>
  <si>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</si>
  <si>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</si>
  <si>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</si>
  <si>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</si>
  <si>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</si>
  <si>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</si>
  <si>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</si>
  <si>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</si>
  <si>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</si>
  <si>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</si>
  <si>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</si>
  <si>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</si>
  <si>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</si>
  <si>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</si>
  <si>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</si>
  <si>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</si>
  <si>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</si>
  <si>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</si>
  <si>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</si>
  <si>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</si>
  <si>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</si>
  <si>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</si>
  <si>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</si>
  <si>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</si>
  <si>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</si>
  <si>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</si>
  <si>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</si>
  <si>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</si>
  <si>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</si>
  <si>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</si>
  <si>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</si>
  <si>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</si>
  <si>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</si>
  <si>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</si>
  <si>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</si>
  <si>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</si>
  <si>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</si>
  <si>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</si>
  <si>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</si>
  <si>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</si>
  <si>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</si>
  <si>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</si>
  <si>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</si>
  <si>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</si>
  <si>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</si>
  <si>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</si>
  <si>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</si>
  <si>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</si>
  <si>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</si>
  <si>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</si>
  <si>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</si>
  <si>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</si>
  <si>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</si>
  <si>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</si>
  <si>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</si>
  <si>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</si>
  <si>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</si>
  <si>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</si>
  <si>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</si>
  <si>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</si>
  <si>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</si>
  <si>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</si>
  <si>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</si>
  <si>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</si>
  <si>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</si>
  <si>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</si>
  <si>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</si>
  <si>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</si>
  <si>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</si>
  <si>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</si>
  <si>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</si>
  <si>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</si>
  <si>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</si>
  <si>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</si>
  <si>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</si>
  <si>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</si>
  <si>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</si>
  <si>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</si>
  <si>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</si>
  <si>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</si>
  <si>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</si>
  <si>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</si>
  <si>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</si>
  <si>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</si>
  <si>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</si>
  <si>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</si>
  <si>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</si>
  <si>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</si>
  <si>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</si>
  <si>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</si>
  <si>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</si>
  <si>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</si>
  <si>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</si>
  <si>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</si>
  <si>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</si>
  <si>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</si>
  <si>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</si>
  <si>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</si>
  <si>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</si>
  <si>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</si>
  <si>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</si>
  <si>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</si>
  <si>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</si>
  <si>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</si>
  <si>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</si>
  <si>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</si>
  <si>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</si>
  <si>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</si>
  <si>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</si>
  <si>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</si>
  <si>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</si>
  <si>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</si>
  <si>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</si>
  <si>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</si>
  <si>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</si>
  <si>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</si>
  <si>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</si>
  <si>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</si>
  <si>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</si>
  <si>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</si>
  <si>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</si>
  <si>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</si>
  <si>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</si>
  <si>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</si>
  <si>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</si>
  <si>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</si>
  <si>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</si>
  <si>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</si>
  <si>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</si>
  <si>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</si>
  <si>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</si>
  <si>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</si>
  <si>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</si>
  <si>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</si>
  <si>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</si>
  <si>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</si>
  <si>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</si>
  <si>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</si>
  <si>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</si>
  <si>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</si>
  <si>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</si>
  <si>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</si>
  <si>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</si>
  <si>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</si>
  <si>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</si>
  <si>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</si>
  <si>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</si>
  <si>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</si>
  <si>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</si>
  <si>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</si>
  <si>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</si>
  <si>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</si>
  <si>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</si>
  <si>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</si>
  <si>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</si>
  <si>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</si>
  <si>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</si>
  <si>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</si>
  <si>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</si>
  <si>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</si>
  <si>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</si>
  <si>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</si>
  <si>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</si>
  <si>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</si>
  <si>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</si>
  <si>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</si>
  <si>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</si>
  <si>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</si>
  <si>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</si>
  <si>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</si>
  <si>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</si>
  <si>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</si>
  <si>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</si>
  <si>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</si>
  <si>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</si>
  <si>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</si>
  <si>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</si>
  <si>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</si>
  <si>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</si>
  <si>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</si>
  <si>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</si>
  <si>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</si>
  <si>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</si>
  <si>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</si>
  <si>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</si>
  <si>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</si>
  <si>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</si>
  <si>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</si>
  <si>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</si>
  <si>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</si>
  <si>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</si>
  <si>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</si>
  <si>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</si>
  <si>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</si>
  <si>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</si>
  <si>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</si>
  <si>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</si>
  <si>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</si>
  <si>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</si>
  <si>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</si>
  <si>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</si>
  <si>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</si>
  <si>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</si>
  <si>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</si>
  <si>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</si>
  <si>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</si>
  <si>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</si>
  <si>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</si>
  <si>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</si>
  <si>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</si>
  <si>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</si>
  <si>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</si>
  <si>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</si>
  <si>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</si>
  <si>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</si>
  <si>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</si>
  <si>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</si>
  <si>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</si>
  <si>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</si>
  <si>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</si>
  <si>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</si>
  <si>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</si>
  <si>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</si>
  <si>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</si>
  <si>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</si>
  <si>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</si>
  <si>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</si>
  <si>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</si>
  <si>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</si>
  <si>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</si>
  <si>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</si>
  <si>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</si>
  <si>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</si>
  <si>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</si>
  <si>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</si>
  <si>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</si>
  <si>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</si>
  <si>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</si>
  <si>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</si>
  <si>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</si>
  <si>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</si>
  <si>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</si>
  <si>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</si>
  <si>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</si>
  <si>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</si>
  <si>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</si>
  <si>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</si>
  <si>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</si>
  <si>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</si>
  <si>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</si>
  <si>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</si>
  <si>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</si>
  <si>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</si>
  <si>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</si>
  <si>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</si>
  <si>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</si>
  <si>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</si>
  <si>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</si>
  <si>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</si>
  <si>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</si>
  <si>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</si>
  <si>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</si>
  <si>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</si>
  <si>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</si>
  <si>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</si>
  <si>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</si>
  <si>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</si>
  <si>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</si>
  <si>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</si>
  <si>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</si>
  <si>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</si>
  <si>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</si>
  <si>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</si>
  <si>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</si>
  <si>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</si>
  <si>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</si>
  <si>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</si>
  <si>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</si>
  <si>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</si>
  <si>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</si>
  <si>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</si>
  <si>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</si>
  <si>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</si>
  <si>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</si>
  <si>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</si>
  <si>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</si>
  <si>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</si>
  <si>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</si>
  <si>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</si>
  <si>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</si>
  <si>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</si>
  <si>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</si>
  <si>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</si>
  <si>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</si>
  <si>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</si>
  <si>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</si>
  <si>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</si>
  <si>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</si>
  <si>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</si>
  <si>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</si>
  <si>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</si>
  <si>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</si>
  <si>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</si>
  <si>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</si>
  <si>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</si>
  <si>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</si>
  <si>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</si>
  <si>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</si>
  <si>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</si>
  <si>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</si>
  <si>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</si>
  <si>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</si>
  <si>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</si>
  <si>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</si>
  <si>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</si>
  <si>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</si>
  <si>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</si>
  <si>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</si>
  <si>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</si>
  <si>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</si>
  <si>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</si>
  <si>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</si>
  <si>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</si>
  <si>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</si>
  <si>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</si>
  <si>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</si>
  <si>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</si>
  <si>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</si>
  <si>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</si>
  <si>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</si>
  <si>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</si>
  <si>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</si>
  <si>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</si>
  <si>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</si>
  <si>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</si>
  <si>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</si>
  <si>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</si>
  <si>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</si>
  <si>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</si>
  <si>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</si>
  <si>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</si>
  <si>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</si>
  <si>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</si>
  <si>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</si>
  <si>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</si>
  <si>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</si>
  <si>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</si>
  <si>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</si>
  <si>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</si>
  <si>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</si>
  <si>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</si>
  <si>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</si>
  <si>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</si>
  <si>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</si>
  <si>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</si>
  <si>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</si>
  <si>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</si>
  <si>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</si>
  <si>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</si>
  <si>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</si>
  <si>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</si>
  <si>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</si>
  <si>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</si>
  <si>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</si>
  <si>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</si>
  <si>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</si>
  <si>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</si>
  <si>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</si>
  <si>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</si>
  <si>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</si>
  <si>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</si>
  <si>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</si>
  <si>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</si>
  <si>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</si>
  <si>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</si>
  <si>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</si>
  <si>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</si>
  <si>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</si>
  <si>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</si>
  <si>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</si>
  <si>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</si>
  <si>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</si>
  <si>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</si>
  <si>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</si>
  <si>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</si>
  <si>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</si>
  <si>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</si>
  <si>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</si>
  <si>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</si>
  <si>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</si>
  <si>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</si>
  <si>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</si>
  <si>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</si>
  <si>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</si>
  <si>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</si>
  <si>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</si>
  <si>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</si>
  <si>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</si>
  <si>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</si>
  <si>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</si>
  <si>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</si>
  <si>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</si>
  <si>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</si>
  <si>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</si>
  <si>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</si>
  <si>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</si>
  <si>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</si>
  <si>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</si>
  <si>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</si>
  <si>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</si>
  <si>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</si>
  <si>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</si>
  <si>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</si>
  <si>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</si>
  <si>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</si>
  <si>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</si>
  <si>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</si>
  <si>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</si>
  <si>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</si>
  <si>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</si>
  <si>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</si>
  <si>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</si>
  <si>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</si>
  <si>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</si>
  <si>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</si>
  <si>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</si>
  <si>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</si>
  <si>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</si>
  <si>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</si>
  <si>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</si>
  <si>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</si>
  <si>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</si>
  <si>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</si>
  <si>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</si>
  <si>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</si>
  <si>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</si>
  <si>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</si>
  <si>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</si>
  <si>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</si>
  <si>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</si>
  <si>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</si>
  <si>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</si>
  <si>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</si>
  <si>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</si>
  <si>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</si>
  <si>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</si>
  <si>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</si>
  <si>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</si>
  <si>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</si>
  <si>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</si>
  <si>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</si>
  <si>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</si>
  <si>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</si>
  <si>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</si>
  <si>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</si>
  <si>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</si>
  <si>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</si>
  <si>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</si>
  <si>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</si>
  <si>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</si>
  <si>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</si>
  <si>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</si>
  <si>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</si>
  <si>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</si>
  <si>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</si>
  <si>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</si>
  <si>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</si>
  <si>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</si>
  <si>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</si>
  <si>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</si>
  <si>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</si>
  <si>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</si>
  <si>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</si>
  <si>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</si>
  <si>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</si>
  <si>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</si>
  <si>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</si>
  <si>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</si>
  <si>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</si>
  <si>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</si>
  <si>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</si>
  <si>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</si>
  <si>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</si>
  <si>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</si>
  <si>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</si>
  <si>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</si>
  <si>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</si>
  <si>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</si>
  <si>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</si>
  <si>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</si>
  <si>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</si>
  <si>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</si>
  <si>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</si>
  <si>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</si>
  <si>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</si>
  <si>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</si>
  <si>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</si>
  <si>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</si>
  <si>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</si>
  <si>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</si>
  <si>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</si>
  <si>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</si>
  <si>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</si>
  <si>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</si>
  <si>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</si>
  <si>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</si>
  <si>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</si>
  <si>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</si>
  <si>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</si>
  <si>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</si>
  <si>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</si>
  <si>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</si>
  <si>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</si>
  <si>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</si>
  <si>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</si>
  <si>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</si>
  <si>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</si>
  <si>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</si>
  <si>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</si>
  <si>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</si>
  <si>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</si>
  <si>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</si>
  <si>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</si>
  <si>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</si>
  <si>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</si>
  <si>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</si>
  <si>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</si>
  <si>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</si>
  <si>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</si>
  <si>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</si>
  <si>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</si>
  <si>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</si>
  <si>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</si>
  <si>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</si>
  <si>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</si>
  <si>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</si>
  <si>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</si>
  <si>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</si>
  <si>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</si>
  <si>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</si>
  <si>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</si>
  <si>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</si>
  <si>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</si>
  <si>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</si>
  <si>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</si>
  <si>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</si>
  <si>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</si>
  <si>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</si>
  <si>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</si>
  <si>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</si>
  <si>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</si>
  <si>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</si>
  <si>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</si>
  <si>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</si>
  <si>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</si>
  <si>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</si>
  <si>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</si>
  <si>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</si>
  <si>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</si>
  <si>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</si>
  <si>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</si>
  <si>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</si>
  <si>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</si>
  <si>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</si>
  <si>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</si>
  <si>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</si>
  <si>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</si>
  <si>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</si>
  <si>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</si>
  <si>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</si>
  <si>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</si>
  <si>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</si>
  <si>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</si>
  <si>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</si>
  <si>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</si>
  <si>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</si>
  <si>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</si>
  <si>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</si>
  <si>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</si>
  <si>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</si>
  <si>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</si>
  <si>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</si>
  <si>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</si>
  <si>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</si>
  <si>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</si>
  <si>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</si>
  <si>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</si>
  <si>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</si>
  <si>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</si>
  <si>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</si>
  <si>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</si>
  <si>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</si>
  <si>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</si>
  <si>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</si>
  <si>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</si>
  <si>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</si>
  <si>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</si>
  <si>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</si>
  <si>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</si>
  <si>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</si>
  <si>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</si>
  <si>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</si>
  <si>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</si>
  <si>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</si>
  <si>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</si>
  <si>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</si>
  <si>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</si>
  <si>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</si>
  <si>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</si>
  <si>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</si>
  <si>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</si>
  <si>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</si>
  <si>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</si>
  <si>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</si>
  <si>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</si>
  <si>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</si>
  <si>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</si>
  <si>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</si>
  <si>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</si>
  <si>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</si>
  <si>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</si>
  <si>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</si>
  <si>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</si>
  <si>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</si>
  <si>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</si>
  <si>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</si>
  <si>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</si>
  <si>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</si>
  <si>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</si>
  <si>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</si>
  <si>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</si>
  <si>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</si>
  <si>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</si>
  <si>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</si>
  <si>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</si>
  <si>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</si>
  <si>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</si>
  <si>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</si>
  <si>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</si>
  <si>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</si>
  <si>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</si>
  <si>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</si>
  <si>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</si>
  <si>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</si>
  <si>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</si>
  <si>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</si>
  <si>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</si>
  <si>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</si>
  <si>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</si>
  <si>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</si>
  <si>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</si>
  <si>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</si>
  <si>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</si>
  <si>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</si>
  <si>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</si>
  <si>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</si>
  <si>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</si>
  <si>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</si>
  <si>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</si>
  <si>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</si>
  <si>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</si>
  <si>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</si>
  <si>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</si>
  <si>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</si>
  <si>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</si>
  <si>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</si>
  <si>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</si>
  <si>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</si>
  <si>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</si>
  <si>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</si>
  <si>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</si>
  <si>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</si>
  <si>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</si>
  <si>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</si>
  <si>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</si>
  <si>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</si>
  <si>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</si>
  <si>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</si>
  <si>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</si>
  <si>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</si>
  <si>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</si>
  <si>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</si>
  <si>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</si>
  <si>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</si>
  <si>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</si>
  <si>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</si>
  <si>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</si>
  <si>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</si>
  <si>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</si>
  <si>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</si>
  <si>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</si>
  <si>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</si>
  <si>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</si>
  <si>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</si>
  <si>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</si>
  <si>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</si>
  <si>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</si>
  <si>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</si>
  <si>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</si>
  <si>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</si>
  <si>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</si>
  <si>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</si>
  <si>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</si>
  <si>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</si>
  <si>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</si>
  <si>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</si>
  <si>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</si>
  <si>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</si>
  <si>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</si>
  <si>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</si>
  <si>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</si>
  <si>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</si>
  <si>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</si>
  <si>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</si>
  <si>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</si>
  <si>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</si>
  <si>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</si>
  <si>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</si>
  <si>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</si>
  <si>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</si>
  <si>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</si>
  <si>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</si>
  <si>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</si>
  <si>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</si>
  <si>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</si>
  <si>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</si>
  <si>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</si>
  <si>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</si>
  <si>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</si>
  <si>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</si>
  <si>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</si>
  <si>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</si>
  <si>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</si>
  <si>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</si>
  <si>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</si>
  <si>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</si>
  <si>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</si>
  <si>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</si>
  <si>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</si>
  <si>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</si>
  <si>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</si>
  <si>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</si>
  <si>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</si>
  <si>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</si>
  <si>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</si>
  <si>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</si>
  <si>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</si>
  <si>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</si>
  <si>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</si>
  <si>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</si>
  <si>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</si>
  <si>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</si>
  <si>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</si>
  <si>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</si>
  <si>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</si>
  <si>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</si>
  <si>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</si>
  <si>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</si>
  <si>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</si>
  <si>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</si>
  <si>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</si>
  <si>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</si>
  <si>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</si>
  <si>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</si>
  <si>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</si>
  <si>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</si>
  <si>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</si>
  <si>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</si>
  <si>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</si>
  <si>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</si>
  <si>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</si>
  <si>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</si>
  <si>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</si>
  <si>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</si>
  <si>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</si>
  <si>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</si>
  <si>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</si>
  <si>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</si>
  <si>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</si>
  <si>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</si>
  <si>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</si>
  <si>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</si>
  <si>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</si>
  <si>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</si>
  <si>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</si>
  <si>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</si>
  <si>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</si>
  <si>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</si>
  <si>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</si>
  <si>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</si>
  <si>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</si>
  <si>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</si>
  <si>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</si>
  <si>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</si>
  <si>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</si>
  <si>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</si>
  <si>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</si>
  <si>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</si>
  <si>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</si>
  <si>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</si>
  <si>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</si>
  <si>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</si>
  <si>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</si>
  <si>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</si>
  <si>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</si>
  <si>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</si>
  <si>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</si>
  <si>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</si>
  <si>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</si>
  <si>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</si>
  <si>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</si>
  <si>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</si>
  <si>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</si>
  <si>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</si>
  <si>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</si>
  <si>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</si>
  <si>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</si>
  <si>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</si>
  <si>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</si>
  <si>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</si>
  <si>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</si>
  <si>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</si>
  <si>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</si>
  <si>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</si>
  <si>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</si>
  <si>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</si>
  <si>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</si>
  <si>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</si>
  <si>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</si>
  <si>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</si>
  <si>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</si>
  <si>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</si>
  <si>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</si>
  <si>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</si>
  <si>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</si>
  <si>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</si>
  <si>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</si>
  <si>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</si>
  <si>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</si>
  <si>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</si>
  <si>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</si>
  <si>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</si>
  <si>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</si>
  <si>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</si>
  <si>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</si>
  <si>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</si>
  <si>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</si>
  <si>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</si>
  <si>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</si>
  <si>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</si>
  <si>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</si>
  <si>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</si>
  <si>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</si>
  <si>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</si>
  <si>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</si>
  <si>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</si>
  <si>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</si>
  <si>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</si>
  <si>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</si>
  <si>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</si>
  <si>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</si>
  <si>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</si>
  <si>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</si>
  <si>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</si>
  <si>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</si>
  <si>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</si>
  <si>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</si>
  <si>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</si>
  <si>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</si>
  <si>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</si>
  <si>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</si>
  <si>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</si>
  <si>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</si>
  <si>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</si>
  <si>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</si>
  <si>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</si>
  <si>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</si>
  <si>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</si>
  <si>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</si>
  <si>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</si>
  <si>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</si>
  <si>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</si>
  <si>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</si>
  <si>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</si>
  <si>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</si>
  <si>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</si>
  <si>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</si>
  <si>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</si>
  <si>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</si>
  <si>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</si>
  <si>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</si>
  <si>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</si>
  <si>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</si>
  <si>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</si>
  <si>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</si>
  <si>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</si>
  <si>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</si>
  <si>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</si>
  <si>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</si>
  <si>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</si>
  <si>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</si>
  <si>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</si>
  <si>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</si>
  <si>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</si>
  <si>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</si>
  <si>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</si>
  <si>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</si>
  <si>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</si>
  <si>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</si>
  <si>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</si>
  <si>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</si>
  <si>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</si>
  <si>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</si>
  <si>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</si>
  <si>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</si>
  <si>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</si>
  <si>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</si>
  <si>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</si>
  <si>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</si>
  <si>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</si>
  <si>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</si>
  <si>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</si>
  <si>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</si>
  <si>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</si>
  <si>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</si>
  <si>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</si>
  <si>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</si>
  <si>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</si>
  <si>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</si>
  <si>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</si>
  <si>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</si>
  <si>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</si>
  <si>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</si>
  <si>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</si>
  <si>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</si>
  <si>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</si>
  <si>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</si>
  <si>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</si>
  <si>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</si>
  <si>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</si>
  <si>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</si>
  <si>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</si>
  <si>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</si>
  <si>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</si>
  <si>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</si>
  <si>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</si>
  <si>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</si>
  <si>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</si>
  <si>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</si>
  <si>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</si>
  <si>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</si>
  <si>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</si>
  <si>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</si>
  <si>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</si>
  <si>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</si>
  <si>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</si>
  <si>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</si>
  <si>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</si>
  <si>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</si>
  <si>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</si>
  <si>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</si>
  <si>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</si>
  <si>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</si>
  <si>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</si>
  <si>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</si>
  <si>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</si>
  <si>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</si>
  <si>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</si>
  <si>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</si>
  <si>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</si>
  <si>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</si>
  <si>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</si>
  <si>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</si>
  <si>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</si>
  <si>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</si>
  <si>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</si>
  <si>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</si>
  <si>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</si>
  <si>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</si>
  <si>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</si>
  <si>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</si>
  <si>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</si>
  <si>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</si>
  <si>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</si>
  <si>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</si>
  <si>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</si>
  <si>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</si>
  <si>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</si>
  <si>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</si>
  <si>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</si>
  <si>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</si>
  <si>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</si>
  <si>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</si>
  <si>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</si>
  <si>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</si>
  <si>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</si>
  <si>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</si>
  <si>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</si>
  <si>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</si>
  <si>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</si>
  <si>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</si>
  <si>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</si>
  <si>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</si>
  <si>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</si>
  <si>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</si>
  <si>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</si>
  <si>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</si>
  <si>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</si>
  <si>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</si>
  <si>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</si>
  <si>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</si>
  <si>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</si>
  <si>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</si>
  <si>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</si>
  <si>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</si>
  <si>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</si>
  <si>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</si>
  <si>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</si>
  <si>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</si>
  <si>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</si>
  <si>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</si>
  <si>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</si>
  <si>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</si>
  <si>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</si>
  <si>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</si>
  <si>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</si>
  <si>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</si>
  <si>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</si>
  <si>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</si>
  <si>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</si>
  <si>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</si>
  <si>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</si>
  <si>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</si>
  <si>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</si>
  <si>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</si>
  <si>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</si>
  <si>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</si>
  <si>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</si>
  <si>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</si>
  <si>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</si>
  <si>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</si>
  <si>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</si>
  <si>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</si>
  <si>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</si>
  <si>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</si>
  <si>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</si>
  <si>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</si>
  <si>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</si>
  <si>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</si>
  <si>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</si>
  <si>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</si>
  <si>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</si>
  <si>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</si>
  <si>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</si>
  <si>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</si>
  <si>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</si>
  <si>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</si>
  <si>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</si>
  <si>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</si>
  <si>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</si>
  <si>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</si>
  <si>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</si>
  <si>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</si>
  <si>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</si>
  <si>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</si>
  <si>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</si>
  <si>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</si>
  <si>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</si>
  <si>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</si>
  <si>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</si>
  <si>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</si>
  <si>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</si>
  <si>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</si>
  <si>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</si>
  <si>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</si>
  <si>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</si>
  <si>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</si>
  <si>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</si>
  <si>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</si>
  <si>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</si>
  <si>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</si>
  <si>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</si>
  <si>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</si>
  <si>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</si>
  <si>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</si>
  <si>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</si>
  <si>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</si>
  <si>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</si>
  <si>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</si>
  <si>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</si>
  <si>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</si>
  <si>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</si>
  <si>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</si>
  <si>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</si>
  <si>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</si>
  <si>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</si>
  <si>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</si>
  <si>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</si>
  <si>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</si>
  <si>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</si>
  <si>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</si>
  <si>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</si>
  <si>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</si>
  <si>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</si>
  <si>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</si>
  <si>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</si>
  <si>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</si>
  <si>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</si>
  <si>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</si>
  <si>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</si>
  <si>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</si>
  <si>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</si>
  <si>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</si>
  <si>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</si>
  <si>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</si>
  <si>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</si>
  <si>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</si>
  <si>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</si>
  <si>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</si>
  <si>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</si>
  <si>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</si>
  <si>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</si>
  <si>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</si>
  <si>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</si>
  <si>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</si>
  <si>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</si>
  <si>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</si>
  <si>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</si>
  <si>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</si>
  <si>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</si>
  <si>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</si>
  <si>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</si>
  <si>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</si>
  <si>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</si>
  <si>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</si>
  <si>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</si>
  <si>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</si>
  <si>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</si>
  <si>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</si>
  <si>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</si>
  <si>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</si>
  <si>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</si>
  <si>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</si>
  <si>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</si>
  <si>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</si>
  <si>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</si>
  <si>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</si>
  <si>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</si>
  <si>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</si>
  <si>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</si>
  <si>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</si>
  <si>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</si>
  <si>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</si>
  <si>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</si>
  <si>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</si>
  <si>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</si>
  <si>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</si>
  <si>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</si>
  <si>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</si>
  <si>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</si>
  <si>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</si>
  <si>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</si>
  <si>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</si>
  <si>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</si>
  <si>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</si>
  <si>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</si>
  <si>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</si>
  <si>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</si>
  <si>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</si>
  <si>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</si>
  <si>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</si>
  <si>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</si>
  <si>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</si>
  <si>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</si>
  <si>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</si>
  <si>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</si>
  <si>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</si>
  <si>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</si>
  <si>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</si>
  <si>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</si>
  <si>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</si>
  <si>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</si>
  <si>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</si>
  <si>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</si>
  <si>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</si>
  <si>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</si>
  <si>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</si>
  <si>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</si>
  <si>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</si>
  <si>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</si>
  <si>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</si>
  <si>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</si>
  <si>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</si>
  <si>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</si>
  <si>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</si>
  <si>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</si>
  <si>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</si>
  <si>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</si>
  <si>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</si>
  <si>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</si>
  <si>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</si>
  <si>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</si>
  <si>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</si>
  <si>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</si>
  <si>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</si>
  <si>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</si>
  <si>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</si>
  <si>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</si>
  <si>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</si>
  <si>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</si>
  <si>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</si>
  <si>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</si>
  <si>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</si>
  <si>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</si>
  <si>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</si>
  <si>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</si>
  <si>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</si>
  <si>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</si>
  <si>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</si>
  <si>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</si>
  <si>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</si>
  <si>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</si>
  <si>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</si>
  <si>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</si>
  <si>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</si>
  <si>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</si>
  <si>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</si>
  <si>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</si>
  <si>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</si>
  <si>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</si>
  <si>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</si>
  <si>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</si>
  <si>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</si>
  <si>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</si>
  <si>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</si>
  <si>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</si>
  <si>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</si>
  <si>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</si>
  <si>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</si>
  <si>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</si>
  <si>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</si>
  <si>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</si>
  <si>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</si>
  <si>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</si>
  <si>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</si>
  <si>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</si>
  <si>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</si>
  <si>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</si>
  <si>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</si>
  <si>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</si>
  <si>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</si>
  <si>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</si>
  <si>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</si>
  <si>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</si>
  <si>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</si>
  <si>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</si>
  <si>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</si>
  <si>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</si>
  <si>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</si>
  <si>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</si>
  <si>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</si>
  <si>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</si>
  <si>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</si>
  <si>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</si>
  <si>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</si>
  <si>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</si>
  <si>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</si>
  <si>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</si>
  <si>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</si>
  <si>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</si>
  <si>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</si>
  <si>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</si>
  <si>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</si>
  <si>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</si>
  <si>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</si>
  <si>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</si>
  <si>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</si>
  <si>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</si>
  <si>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</si>
  <si>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</si>
  <si>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</si>
  <si>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</si>
  <si>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</si>
  <si>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</si>
  <si>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</si>
  <si>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</si>
  <si>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</si>
  <si>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</si>
  <si>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</si>
  <si>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</si>
  <si>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</si>
  <si>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</si>
  <si>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</si>
  <si>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</si>
  <si>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</si>
  <si>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</si>
  <si>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</si>
  <si>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</si>
  <si>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</si>
  <si>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</si>
  <si>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</si>
  <si>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</si>
  <si>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</si>
  <si>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</si>
  <si>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</si>
  <si>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</si>
  <si>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</si>
  <si>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</si>
  <si>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</si>
  <si>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</si>
  <si>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</si>
  <si>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</si>
  <si>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</si>
  <si>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</si>
  <si>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</si>
  <si>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</si>
  <si>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</si>
  <si>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</si>
  <si>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</si>
  <si>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</si>
  <si>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</si>
  <si>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</si>
  <si>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</si>
  <si>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</si>
  <si>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</si>
  <si>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</si>
  <si>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</si>
  <si>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</si>
  <si>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</si>
  <si>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</si>
  <si>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</si>
  <si>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</si>
  <si>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</si>
  <si>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</si>
  <si>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</si>
  <si>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</si>
  <si>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</si>
  <si>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</si>
  <si>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</si>
  <si>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</si>
  <si>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</si>
  <si>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</si>
  <si>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</si>
  <si>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</si>
  <si>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</si>
  <si>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</si>
  <si>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</si>
  <si>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</si>
  <si>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</si>
  <si>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</si>
  <si>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</si>
  <si>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</si>
  <si>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</si>
  <si>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</si>
  <si>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</si>
  <si>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</si>
  <si>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</si>
  <si>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</si>
  <si>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</si>
  <si>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</si>
  <si>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</si>
  <si>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</si>
  <si>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</si>
  <si>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</si>
  <si>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</si>
  <si>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</si>
  <si>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</si>
  <si>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</si>
  <si>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</si>
  <si>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</si>
  <si>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</si>
  <si>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</si>
  <si>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</si>
  <si>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</si>
  <si>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</si>
  <si>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</si>
  <si>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</si>
  <si>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</si>
  <si>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</si>
  <si>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</si>
  <si>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</si>
  <si>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</si>
  <si>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</si>
  <si>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</si>
  <si>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</si>
  <si>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</si>
  <si>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</si>
  <si>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</si>
  <si>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</si>
  <si>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</si>
  <si>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</si>
  <si>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</si>
  <si>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</si>
  <si>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</si>
  <si>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</si>
  <si>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</si>
  <si>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</si>
  <si>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</si>
  <si>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</si>
  <si>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</si>
  <si>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</si>
  <si>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</si>
  <si>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</si>
  <si>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</si>
  <si>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</si>
  <si>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</si>
  <si>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</si>
  <si>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</si>
  <si>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</si>
  <si>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</si>
  <si>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</si>
  <si>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</si>
  <si>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</si>
  <si>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</si>
  <si>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</si>
  <si>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</si>
  <si>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</si>
  <si>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</si>
  <si>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</si>
  <si>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</si>
  <si>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</si>
  <si>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</si>
  <si>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</si>
  <si>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</si>
  <si>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</si>
  <si>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</si>
  <si>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</si>
  <si>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</si>
  <si>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</si>
  <si>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</si>
  <si>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</si>
  <si>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</si>
  <si>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</si>
  <si>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</si>
  <si>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</si>
  <si>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</si>
  <si>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</si>
  <si>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</si>
  <si>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</si>
  <si>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</si>
  <si>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</si>
  <si>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</si>
  <si>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</si>
  <si>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</si>
  <si>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</si>
  <si>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</si>
  <si>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</si>
  <si>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</si>
  <si>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</si>
  <si>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</si>
  <si>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</si>
  <si>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</si>
  <si>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</si>
  <si>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</si>
  <si>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</si>
  <si>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</si>
  <si>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</si>
  <si>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</si>
  <si>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</si>
  <si>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</si>
  <si>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</si>
  <si>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</si>
  <si>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</si>
  <si>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</si>
  <si>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</si>
  <si>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</si>
  <si>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</si>
  <si>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</si>
  <si>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</si>
  <si>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</si>
  <si>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</si>
  <si>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</si>
  <si>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</si>
  <si>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</si>
  <si>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</si>
  <si>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</si>
  <si>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</si>
  <si>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</si>
  <si>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</si>
  <si>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</si>
  <si>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</si>
  <si>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</si>
  <si>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</si>
  <si>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</si>
  <si>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</si>
  <si>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</si>
  <si>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</si>
  <si>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</si>
  <si>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</si>
  <si>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</si>
  <si>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</si>
  <si>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</si>
  <si>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</si>
  <si>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</si>
  <si>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</si>
  <si>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</si>
  <si>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</si>
  <si>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</si>
  <si>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</si>
  <si>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</si>
  <si>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</si>
  <si>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</si>
  <si>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</si>
  <si>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</si>
  <si>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</si>
  <si>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</si>
  <si>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</si>
  <si>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</si>
  <si>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</si>
  <si>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</si>
  <si>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</si>
  <si>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</si>
  <si>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</si>
  <si>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</si>
  <si>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</si>
  <si>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</si>
  <si>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</si>
  <si>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</si>
  <si>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</si>
  <si>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</si>
  <si>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</si>
  <si>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</si>
  <si>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</si>
  <si>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</si>
  <si>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</si>
  <si>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</si>
  <si>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</si>
  <si>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</si>
  <si>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</si>
  <si>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</si>
  <si>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</si>
  <si>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</si>
  <si>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</si>
  <si>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</si>
  <si>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</si>
  <si>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</si>
  <si>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</si>
  <si>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</si>
  <si>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</si>
  <si>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</si>
  <si>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</si>
  <si>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</si>
  <si>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</si>
  <si>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</si>
  <si>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</si>
  <si>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</si>
  <si>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</si>
  <si>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</si>
  <si>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</si>
  <si>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</si>
  <si>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</si>
  <si>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</si>
  <si>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</si>
  <si>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</si>
  <si>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</si>
  <si>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</si>
  <si>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</si>
  <si>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</si>
  <si>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</si>
  <si>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</si>
  <si>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</si>
  <si>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</si>
  <si>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</si>
  <si>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</si>
  <si>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</si>
  <si>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</si>
  <si>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</si>
  <si>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</si>
  <si>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</si>
  <si>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</si>
  <si>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</si>
  <si>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</si>
  <si>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</si>
  <si>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</si>
  <si>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</si>
  <si>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</si>
  <si>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</si>
  <si>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</si>
  <si>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</si>
  <si>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</si>
  <si>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</si>
  <si>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</si>
  <si>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</si>
  <si>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</si>
  <si>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</si>
  <si>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</si>
  <si>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</si>
  <si>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</si>
  <si>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</si>
  <si>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</si>
  <si>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</si>
  <si>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</si>
  <si>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</si>
  <si>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</si>
  <si>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</si>
  <si>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</si>
  <si>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</si>
  <si>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</si>
  <si>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</si>
  <si>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</si>
  <si>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</si>
  <si>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</si>
  <si>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</si>
  <si>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</si>
  <si>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</si>
  <si>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</si>
  <si>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</si>
  <si>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</si>
  <si>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</si>
  <si>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</si>
  <si>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</si>
  <si>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</si>
  <si>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</si>
  <si>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</si>
  <si>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</si>
  <si>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</si>
  <si>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</si>
  <si>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</si>
  <si>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</si>
  <si>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</si>
  <si>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</si>
  <si>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</si>
  <si>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</si>
  <si>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</si>
  <si>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</si>
  <si>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</si>
  <si>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</si>
  <si>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</si>
  <si>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</si>
  <si>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</si>
  <si>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</si>
  <si>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</si>
  <si>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</si>
  <si>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</si>
  <si>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</si>
  <si>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</si>
  <si>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</si>
  <si>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</si>
  <si>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</si>
  <si>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</si>
  <si>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</si>
  <si>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</si>
  <si>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</si>
  <si>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</si>
  <si>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</si>
  <si>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</si>
  <si>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</si>
  <si>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</si>
  <si>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</si>
  <si>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</si>
  <si>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</si>
  <si>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</si>
  <si>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</si>
  <si>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</si>
  <si>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</si>
  <si>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</si>
  <si>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</si>
  <si>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</si>
  <si>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</si>
  <si>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</si>
  <si>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</si>
  <si>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</si>
  <si>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</si>
  <si>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</si>
  <si>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</si>
  <si>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</si>
  <si>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</si>
  <si>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</si>
  <si>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</si>
  <si>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</si>
  <si>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</si>
  <si>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</si>
  <si>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</si>
  <si>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</si>
  <si>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</si>
  <si>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</si>
  <si>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</si>
  <si>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</si>
  <si>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</si>
  <si>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</si>
  <si>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</si>
  <si>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</si>
  <si>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</si>
  <si>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</si>
  <si>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</si>
  <si>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</si>
  <si>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</si>
  <si>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</si>
  <si>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</si>
  <si>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</si>
  <si>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</si>
  <si>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</si>
  <si>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</si>
  <si>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</si>
  <si>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</si>
  <si>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</si>
  <si>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</si>
  <si>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</si>
  <si>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</si>
  <si>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</si>
  <si>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</si>
  <si>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</si>
  <si>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</si>
  <si>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</si>
  <si>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</si>
  <si>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</si>
  <si>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</si>
  <si>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</si>
  <si>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</si>
  <si>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</si>
  <si>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</si>
  <si>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</si>
  <si>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</si>
  <si>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</si>
  <si>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</si>
  <si>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</si>
  <si>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</si>
  <si>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</si>
  <si>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</si>
  <si>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</si>
  <si>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</si>
  <si>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</si>
  <si>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</si>
  <si>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</si>
  <si>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</si>
  <si>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</si>
  <si>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</si>
  <si>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</si>
  <si>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</si>
  <si>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</si>
  <si>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</si>
  <si>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</si>
  <si>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</si>
  <si>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</si>
  <si>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</si>
  <si>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</si>
  <si>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</si>
  <si>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</si>
  <si>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</si>
  <si>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</si>
  <si>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</si>
  <si>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</si>
  <si>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</si>
  <si>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</si>
  <si>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</si>
  <si>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</si>
  <si>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</si>
  <si>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</si>
  <si>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</si>
  <si>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</si>
  <si>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</si>
  <si>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</si>
  <si>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</si>
  <si>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</si>
  <si>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</si>
  <si>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</si>
  <si>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</si>
  <si>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</si>
  <si>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</si>
  <si>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</si>
  <si>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</si>
  <si>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</si>
  <si>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</si>
  <si>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</si>
  <si>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</si>
  <si>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</si>
  <si>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</si>
  <si>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</si>
  <si>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</si>
  <si>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</si>
  <si>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</si>
  <si>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</si>
  <si>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</si>
  <si>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</si>
  <si>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</si>
  <si>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</si>
  <si>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</si>
  <si>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</si>
  <si>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</si>
  <si>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</si>
  <si>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</si>
  <si>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</si>
  <si>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</si>
  <si>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</si>
  <si>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</si>
  <si>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</si>
  <si>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</si>
  <si>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</si>
  <si>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</si>
  <si>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</si>
  <si>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</si>
  <si>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</si>
  <si>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</si>
  <si>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</si>
  <si>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</si>
  <si>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</si>
  <si>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</si>
  <si>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</si>
  <si>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</si>
  <si>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</si>
  <si>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</si>
  <si>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</si>
  <si>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</si>
  <si>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</si>
  <si>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</si>
  <si>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</si>
  <si>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</si>
  <si>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</si>
  <si>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</si>
  <si>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</si>
  <si>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</si>
  <si>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</si>
  <si>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</si>
  <si>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</si>
  <si>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</si>
  <si>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</si>
  <si>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</si>
  <si>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</si>
  <si>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</si>
  <si>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</si>
  <si>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</si>
  <si>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</si>
  <si>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</si>
  <si>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</si>
  <si>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</si>
  <si>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</si>
  <si>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</si>
  <si>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</si>
  <si>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</si>
  <si>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</si>
  <si>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</si>
  <si>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</si>
  <si>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</si>
  <si>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</si>
  <si>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</si>
  <si>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</si>
  <si>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</si>
  <si>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</si>
  <si>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</si>
  <si>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</si>
  <si>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</si>
  <si>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</si>
  <si>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</si>
  <si>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</si>
  <si>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</si>
  <si>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</si>
  <si>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</si>
  <si>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</si>
  <si>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</si>
  <si>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</si>
  <si>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</si>
  <si>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</si>
  <si>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</si>
  <si>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</si>
  <si>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</si>
  <si>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</si>
  <si>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</si>
  <si>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</si>
  <si>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</si>
  <si>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</si>
  <si>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</si>
  <si>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</si>
  <si>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</si>
  <si>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</si>
  <si>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</si>
  <si>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</si>
  <si>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</si>
  <si>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</si>
  <si>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</si>
  <si>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</si>
  <si>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</si>
  <si>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</si>
  <si>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</si>
  <si>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</si>
  <si>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</si>
  <si>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</si>
  <si>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</si>
  <si>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</si>
  <si>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</si>
  <si>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</si>
  <si>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</si>
  <si>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</si>
  <si>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</si>
  <si>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</si>
  <si>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</si>
  <si>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</si>
  <si>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</si>
  <si>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</si>
  <si>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</si>
  <si>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</si>
  <si>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</si>
  <si>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</si>
  <si>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</si>
  <si>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</si>
  <si>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</si>
  <si>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</si>
  <si>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</si>
  <si>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</si>
  <si>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</si>
  <si>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</si>
  <si>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</si>
  <si>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</si>
  <si>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</si>
  <si>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</si>
  <si>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</si>
  <si>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</si>
  <si>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</si>
  <si>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</si>
  <si>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</si>
  <si>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</si>
  <si>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</si>
  <si>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</si>
  <si>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</si>
  <si>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</si>
  <si>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</si>
  <si>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</si>
  <si>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</si>
  <si>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</si>
  <si>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</si>
  <si>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</si>
  <si>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</si>
  <si>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</si>
  <si>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</si>
  <si>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</si>
  <si>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</si>
  <si>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</si>
  <si>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</si>
  <si>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</si>
  <si>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</si>
  <si>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</si>
  <si>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</si>
  <si>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</si>
  <si>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</si>
  <si>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</si>
  <si>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</si>
  <si>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</si>
  <si>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</si>
  <si>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</si>
  <si>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</si>
  <si>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</si>
  <si>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</si>
  <si>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</si>
  <si>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</si>
  <si>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</si>
  <si>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</si>
  <si>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</si>
  <si>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</si>
  <si>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</si>
  <si>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</si>
  <si>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</si>
  <si>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</si>
  <si>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</si>
  <si>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</si>
  <si>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</si>
  <si>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</si>
  <si>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</si>
  <si>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</si>
  <si>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</si>
  <si>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</si>
  <si>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</si>
  <si>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</si>
  <si>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</si>
  <si>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</si>
  <si>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</si>
  <si>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</si>
  <si>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</si>
  <si>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</si>
  <si>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</si>
  <si>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</si>
  <si>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</si>
  <si>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</si>
  <si>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</si>
  <si>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</si>
  <si>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</si>
  <si>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</si>
  <si>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</si>
  <si>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</si>
  <si>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</si>
  <si>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</si>
  <si>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</si>
  <si>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</si>
  <si>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</si>
  <si>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</si>
  <si>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</si>
  <si>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</si>
  <si>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</si>
  <si>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</si>
  <si>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</si>
  <si>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</si>
  <si>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</si>
  <si>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</si>
  <si>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</si>
  <si>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</si>
  <si>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</si>
  <si>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</si>
  <si>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</si>
  <si>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</si>
  <si>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</si>
  <si>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</si>
  <si>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</si>
  <si>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</si>
  <si>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</si>
  <si>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</si>
  <si>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</si>
  <si>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</si>
  <si>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</si>
  <si>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</si>
  <si>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</si>
  <si>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</si>
  <si>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</si>
  <si>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</si>
  <si>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</si>
  <si>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</si>
  <si>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</si>
  <si>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</si>
  <si>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</si>
  <si>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</si>
  <si>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</si>
  <si>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</si>
  <si>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</si>
  <si>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</si>
  <si>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</si>
  <si>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</si>
  <si>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</si>
  <si>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</si>
  <si>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</si>
  <si>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</si>
  <si>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</si>
  <si>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</si>
  <si>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</si>
  <si>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</si>
  <si>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</si>
  <si>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</si>
  <si>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</si>
  <si>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</si>
  <si>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</si>
  <si>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</si>
  <si>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</si>
  <si>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</si>
  <si>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</si>
  <si>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</si>
  <si>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</si>
  <si>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</si>
  <si>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</si>
  <si>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</si>
  <si>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</si>
  <si>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</si>
  <si>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</si>
  <si>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</si>
  <si>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</si>
  <si>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</si>
  <si>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</si>
  <si>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</si>
  <si>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</si>
  <si>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</si>
  <si>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</si>
  <si>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</si>
  <si>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</si>
  <si>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</si>
  <si>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</si>
  <si>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</si>
  <si>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</si>
  <si>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</si>
  <si>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</si>
  <si>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</si>
  <si>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</si>
  <si>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</si>
  <si>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</si>
  <si>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</si>
  <si>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</si>
  <si>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</si>
  <si>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</si>
  <si>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</si>
  <si>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</si>
  <si>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</si>
  <si>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</si>
  <si>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</si>
  <si>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</si>
  <si>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</si>
  <si>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</si>
  <si>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</si>
  <si>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</si>
  <si>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</si>
  <si>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</si>
  <si>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</si>
  <si>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</si>
  <si>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</si>
  <si>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</si>
  <si>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</si>
  <si>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</si>
  <si>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</si>
  <si>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</si>
  <si>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</si>
  <si>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</si>
  <si>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</si>
  <si>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</si>
  <si>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</si>
  <si>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</si>
  <si>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</si>
  <si>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</si>
  <si>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</si>
  <si>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</si>
  <si>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</si>
  <si>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</si>
  <si>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</si>
  <si>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</si>
  <si>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</si>
  <si>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</si>
  <si>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</si>
  <si>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</si>
  <si>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</si>
  <si>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</si>
  <si>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</si>
  <si>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</si>
  <si>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</si>
  <si>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</si>
  <si>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</si>
  <si>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</si>
  <si>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</si>
  <si>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</si>
  <si>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</si>
  <si>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</si>
  <si>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</si>
  <si>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</si>
  <si>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</si>
  <si>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</si>
  <si>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</si>
  <si>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</si>
  <si>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</si>
  <si>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</si>
  <si>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</si>
  <si>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</si>
  <si>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</si>
  <si>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</si>
  <si>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</si>
  <si>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</si>
  <si>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</si>
  <si>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</si>
  <si>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</si>
  <si>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</si>
  <si>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</si>
  <si>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</si>
  <si>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</si>
  <si>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</si>
  <si>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</si>
  <si>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</si>
  <si>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</si>
  <si>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</si>
  <si>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</si>
  <si>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</si>
  <si>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</si>
  <si>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</si>
  <si>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</si>
  <si>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</si>
  <si>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</si>
  <si>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</si>
  <si>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</si>
  <si>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</si>
  <si>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</si>
  <si>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</si>
  <si>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</si>
  <si>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</si>
  <si>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</si>
  <si>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</si>
  <si>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</si>
  <si>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</si>
  <si>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</si>
  <si>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</si>
  <si>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</si>
  <si>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</si>
  <si>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</si>
  <si>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</si>
  <si>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</si>
  <si>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</si>
  <si>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</si>
  <si>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001</t>
  </si>
  <si>
    <t>Asociacion de padres de familia de los niños usuarios del hogar infantil Picardias</t>
  </si>
  <si>
    <t>0247 de 2019</t>
  </si>
  <si>
    <t>Prestar el servicio Hogar Infantiles, de conformidad con el manual operativo de la modalidad institucional y las directrices establecidas por el ICBF, en armonia con la politica de estado para el desarrollo integral de la primera infancia de cero a siempre</t>
  </si>
  <si>
    <t>595 de2018</t>
  </si>
  <si>
    <t>990 de 2017</t>
  </si>
  <si>
    <t>985 de 2016</t>
  </si>
  <si>
    <t>053 de 2015</t>
  </si>
  <si>
    <t>1595/2012</t>
  </si>
  <si>
    <t xml:space="preserve">Prestar el servicio de atencion integral a niños y niñas menores de 5 años o hasta su ingreso al grado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elservicio0 de hogares infantiles.    </t>
  </si>
  <si>
    <t xml:space="preserve">Prestar el servicio de atencion, educacion inicial y cuidado a niños menos de cinco años, o hasta su ingreso al grado de transicion, con el fin de promover el desarrollo integral de la primera infancia con calidad de conformidad con los lineamientos, el manual operativo, las directrices, parametros y estandares establecidos por el ICBF, para el servicio de hogares infantiles, en el marco de la politica de estado de atencion integral de Cero a Siempre.    </t>
  </si>
  <si>
    <t xml:space="preserve">Atender a la primera infancia en el marco de la estrategia de Cero a siempre de conformidad con las directrices, lineamientos y parametros establecidos por el ICBF, asi comoregular las relaciones entre las ñpartes derivadas de la entrega de aportes del ICBF, a la entidad adminsitradora de servicios, para que este asuma con su personal y bajo su exclusiva responsabilidad dicha atencion. </t>
  </si>
  <si>
    <t>050 0323 2020</t>
  </si>
  <si>
    <t xml:space="preserve">Prestar los se4rvicios de educacion inicial en el marco de la at4encion integral en hogares infantiles,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</si>
  <si>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TATIANA RAMIREZ CARDONA</t>
  </si>
  <si>
    <t>Carrera Santander No. 47 64</t>
  </si>
  <si>
    <t>315 de 2016</t>
  </si>
  <si>
    <t>Prestar el servicio de atencion integral y cuidados de los niños y niñas de 5 años o hasta 
su ingreso al grado transicion</t>
  </si>
  <si>
    <t>892/2012</t>
  </si>
  <si>
    <t>atender a la primera infancia en el marco de la estrategia de cero a siempre, de conformiadad con las directrices, lineamientos  y parametros establecidos por el ICBF</t>
  </si>
  <si>
    <t>530/2012</t>
  </si>
  <si>
    <t xml:space="preserve">8463553  </t>
  </si>
  <si>
    <t>Sector plan del cementerio</t>
  </si>
  <si>
    <t>tatis2014ramirez@gmail.com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</si>
</sst>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3" zoomScale="70" zoomScaleNormal="70" zoomScaleSheetLayoutView="40" zoomScalePageLayoutView="40" workbookViewId="0">
      <selection activeCell="K212" sqref="K21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2676</v>
      </c>
      <c r="D15" s="35"/>
      <c r="E15" s="35"/>
      <c r="F15" s="5"/>
      <c r="G15" s="32" t="s">
        <v>1168</v>
      </c>
      <c r="H15" s="102" t="s">
        <v>36</v>
      </c>
      <c r="I15" s="32" t="s">
        <v>2624</v>
      </c>
      <c r="J15" s="107"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8">
        <v>811008200</v>
      </c>
      <c r="C20" s="5"/>
      <c r="D20" s="72"/>
      <c r="E20" s="5"/>
      <c r="F20" s="5"/>
      <c r="G20" s="5"/>
      <c r="H20" s="184"/>
      <c r="I20" s="147" t="s">
        <v>36</v>
      </c>
      <c r="J20" s="148" t="s">
        <v>138</v>
      </c>
      <c r="K20" s="149">
        <v>321818580</v>
      </c>
      <c r="L20" s="150">
        <v>44197</v>
      </c>
      <c r="M20" s="150">
        <v>44561</v>
      </c>
      <c r="N20" s="133">
        <f>+(M20-L20)/30</f>
        <v>12.133333333333333</v>
      </c>
      <c r="O20" s="136"/>
      <c r="U20" s="132"/>
      <c r="V20" s="104">
        <f ca="1">NOW()</f>
        <v>44190.662933101848</v>
      </c>
      <c r="W20" s="104">
        <f ca="1">NOW()</f>
        <v>44190.662933101848</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ASOCIACIÓN DE PADRES DE FAMILIA DE LOS NIÑOS USUARIOS DEL HOGAR INFANTIL PICARDIAS</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5"/>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5"/>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2677</v>
      </c>
      <c r="C48" s="111" t="s">
        <v>32</v>
      </c>
      <c r="D48" s="109" t="s">
        <v>2678</v>
      </c>
      <c r="E48" s="143">
        <v>43484</v>
      </c>
      <c r="F48" s="143">
        <v>43812</v>
      </c>
      <c r="G48" s="158">
        <f>IF(AND(E48&lt;&gt;"",F48&lt;&gt;""),((F48-E48)/30),"")</f>
        <v>10.933333333333334</v>
      </c>
      <c r="H48" s="120" t="s">
        <v>2679</v>
      </c>
      <c r="I48" s="112" t="s">
        <v>36</v>
      </c>
      <c r="J48" s="112" t="s">
        <v>138</v>
      </c>
      <c r="K48" s="114">
        <v>278621459</v>
      </c>
      <c r="L48" s="113" t="s">
        <v>1148</v>
      </c>
      <c r="M48" s="115">
        <v>1</v>
      </c>
      <c r="N48" s="113" t="s">
        <v>27</v>
      </c>
      <c r="O48" s="113" t="s">
        <v>26</v>
      </c>
      <c r="P48" s="77"/>
    </row>
    <row r="49" spans="1:16" s="6" customFormat="1" ht="24.75" customHeight="1" x14ac:dyDescent="0.3">
      <c r="A49" s="141">
        <v>2</v>
      </c>
      <c r="B49" s="110" t="s">
        <v>2677</v>
      </c>
      <c r="C49" s="111" t="s">
        <v>32</v>
      </c>
      <c r="D49" s="109" t="s">
        <v>2680</v>
      </c>
      <c r="E49" s="143">
        <v>43405</v>
      </c>
      <c r="F49" s="143">
        <v>43442</v>
      </c>
      <c r="G49" s="158">
        <f t="shared" ref="G49:G50" si="2">IF(AND(E49&lt;&gt;"",F49&lt;&gt;""),((F49-E49)/30),"")</f>
        <v>1.2333333333333334</v>
      </c>
      <c r="H49" s="120" t="s">
        <v>2685</v>
      </c>
      <c r="I49" s="112" t="s">
        <v>36</v>
      </c>
      <c r="J49" s="112" t="s">
        <v>138</v>
      </c>
      <c r="K49" s="114">
        <v>30516345</v>
      </c>
      <c r="L49" s="113" t="s">
        <v>1148</v>
      </c>
      <c r="M49" s="115">
        <v>1</v>
      </c>
      <c r="N49" s="113" t="s">
        <v>27</v>
      </c>
      <c r="O49" s="113" t="s">
        <v>26</v>
      </c>
      <c r="P49" s="77"/>
    </row>
    <row r="50" spans="1:16" s="6" customFormat="1" ht="24.75" customHeight="1" x14ac:dyDescent="0.3">
      <c r="A50" s="141">
        <v>3</v>
      </c>
      <c r="B50" s="110" t="s">
        <v>2677</v>
      </c>
      <c r="C50" s="111" t="s">
        <v>32</v>
      </c>
      <c r="D50" s="109" t="s">
        <v>2681</v>
      </c>
      <c r="E50" s="143">
        <v>43040</v>
      </c>
      <c r="F50" s="143">
        <v>43404</v>
      </c>
      <c r="G50" s="158">
        <f t="shared" si="2"/>
        <v>12.133333333333333</v>
      </c>
      <c r="H50" s="120" t="s">
        <v>2685</v>
      </c>
      <c r="I50" s="112" t="s">
        <v>36</v>
      </c>
      <c r="J50" s="112" t="s">
        <v>138</v>
      </c>
      <c r="K50" s="114">
        <v>295679744</v>
      </c>
      <c r="L50" s="113" t="s">
        <v>1148</v>
      </c>
      <c r="M50" s="115">
        <v>1</v>
      </c>
      <c r="N50" s="113" t="s">
        <v>27</v>
      </c>
      <c r="O50" s="113" t="s">
        <v>26</v>
      </c>
      <c r="P50" s="77"/>
    </row>
    <row r="51" spans="1:16" s="6" customFormat="1" ht="24.75" customHeight="1" outlineLevel="1" x14ac:dyDescent="0.3">
      <c r="A51" s="141">
        <v>4</v>
      </c>
      <c r="B51" s="110" t="s">
        <v>2677</v>
      </c>
      <c r="C51" s="111" t="s">
        <v>32</v>
      </c>
      <c r="D51" s="109" t="s">
        <v>2682</v>
      </c>
      <c r="E51" s="143">
        <v>42675</v>
      </c>
      <c r="F51" s="143">
        <v>43039</v>
      </c>
      <c r="G51" s="158">
        <f t="shared" ref="G51:G107" si="3">IF(AND(E51&lt;&gt;"",F51&lt;&gt;""),((F51-E51)/30),"")</f>
        <v>12.133333333333333</v>
      </c>
      <c r="H51" s="120" t="s">
        <v>2686</v>
      </c>
      <c r="I51" s="112" t="s">
        <v>36</v>
      </c>
      <c r="J51" s="112" t="s">
        <v>138</v>
      </c>
      <c r="K51" s="114">
        <v>236279088</v>
      </c>
      <c r="L51" s="113" t="s">
        <v>1148</v>
      </c>
      <c r="M51" s="115">
        <v>1</v>
      </c>
      <c r="N51" s="113" t="s">
        <v>27</v>
      </c>
      <c r="O51" s="113" t="s">
        <v>26</v>
      </c>
      <c r="P51" s="77"/>
    </row>
    <row r="52" spans="1:16" s="7" customFormat="1" ht="24.75" customHeight="1" outlineLevel="1" x14ac:dyDescent="0.3">
      <c r="A52" s="142">
        <v>5</v>
      </c>
      <c r="B52" s="110" t="s">
        <v>2677</v>
      </c>
      <c r="C52" s="111" t="s">
        <v>32</v>
      </c>
      <c r="D52" s="109" t="s">
        <v>2683</v>
      </c>
      <c r="E52" s="143">
        <v>42027</v>
      </c>
      <c r="F52" s="143">
        <v>42369</v>
      </c>
      <c r="G52" s="158">
        <f t="shared" si="3"/>
        <v>11.4</v>
      </c>
      <c r="H52" s="117" t="s">
        <v>2687</v>
      </c>
      <c r="I52" s="112" t="s">
        <v>36</v>
      </c>
      <c r="J52" s="112" t="s">
        <v>138</v>
      </c>
      <c r="K52" s="114">
        <v>214279790</v>
      </c>
      <c r="L52" s="113" t="s">
        <v>1148</v>
      </c>
      <c r="M52" s="115">
        <v>1</v>
      </c>
      <c r="N52" s="113" t="s">
        <v>27</v>
      </c>
      <c r="O52" s="113" t="s">
        <v>26</v>
      </c>
      <c r="P52" s="78"/>
    </row>
    <row r="53" spans="1:16" s="7" customFormat="1" ht="24.75" customHeight="1" outlineLevel="1" x14ac:dyDescent="0.3">
      <c r="A53" s="142">
        <v>6</v>
      </c>
      <c r="B53" s="110" t="s">
        <v>2677</v>
      </c>
      <c r="C53" s="111" t="s">
        <v>32</v>
      </c>
      <c r="D53" s="109" t="s">
        <v>2684</v>
      </c>
      <c r="E53" s="143">
        <v>41263</v>
      </c>
      <c r="F53" s="143">
        <v>42004</v>
      </c>
      <c r="G53" s="158">
        <f t="shared" si="3"/>
        <v>24.7</v>
      </c>
      <c r="H53" s="117" t="s">
        <v>2687</v>
      </c>
      <c r="I53" s="112" t="s">
        <v>36</v>
      </c>
      <c r="J53" s="112" t="s">
        <v>138</v>
      </c>
      <c r="K53" s="114">
        <v>398016849</v>
      </c>
      <c r="L53" s="113" t="s">
        <v>1148</v>
      </c>
      <c r="M53" s="115">
        <v>1</v>
      </c>
      <c r="N53" s="113" t="s">
        <v>27</v>
      </c>
      <c r="O53" s="113" t="s">
        <v>26</v>
      </c>
      <c r="P53" s="78"/>
    </row>
    <row r="54" spans="1:16" s="7" customFormat="1" ht="24.75" customHeight="1" outlineLevel="1" x14ac:dyDescent="0.3">
      <c r="A54" s="142">
        <v>7</v>
      </c>
      <c r="B54" s="110" t="s">
        <v>2677</v>
      </c>
      <c r="C54" s="111" t="s">
        <v>32</v>
      </c>
      <c r="D54" s="109" t="s">
        <v>2692</v>
      </c>
      <c r="E54" s="143">
        <v>42398</v>
      </c>
      <c r="F54" s="143">
        <v>42674</v>
      </c>
      <c r="G54" s="158">
        <f t="shared" si="3"/>
        <v>9.1999999999999993</v>
      </c>
      <c r="H54" s="117" t="s">
        <v>2693</v>
      </c>
      <c r="I54" s="112" t="s">
        <v>36</v>
      </c>
      <c r="J54" s="112" t="s">
        <v>138</v>
      </c>
      <c r="K54" s="116">
        <v>174632206</v>
      </c>
      <c r="L54" s="113" t="s">
        <v>1148</v>
      </c>
      <c r="M54" s="115">
        <v>1</v>
      </c>
      <c r="N54" s="113" t="s">
        <v>27</v>
      </c>
      <c r="O54" s="113" t="s">
        <v>26</v>
      </c>
      <c r="P54" s="78"/>
    </row>
    <row r="55" spans="1:16" s="7" customFormat="1" ht="24.75" customHeight="1" outlineLevel="1" x14ac:dyDescent="0.3">
      <c r="A55" s="142">
        <v>8</v>
      </c>
      <c r="B55" s="110" t="s">
        <v>2677</v>
      </c>
      <c r="C55" s="111" t="s">
        <v>32</v>
      </c>
      <c r="D55" s="109" t="s">
        <v>2694</v>
      </c>
      <c r="E55" s="143">
        <v>41093</v>
      </c>
      <c r="F55" s="143">
        <v>41264</v>
      </c>
      <c r="G55" s="158">
        <f t="shared" si="3"/>
        <v>5.7</v>
      </c>
      <c r="H55" s="117" t="s">
        <v>2695</v>
      </c>
      <c r="I55" s="112" t="s">
        <v>36</v>
      </c>
      <c r="J55" s="112" t="s">
        <v>138</v>
      </c>
      <c r="K55" s="116">
        <v>77670974</v>
      </c>
      <c r="L55" s="113" t="s">
        <v>1148</v>
      </c>
      <c r="M55" s="115">
        <v>1</v>
      </c>
      <c r="N55" s="113" t="s">
        <v>27</v>
      </c>
      <c r="O55" s="113" t="s">
        <v>26</v>
      </c>
      <c r="P55" s="78"/>
    </row>
    <row r="56" spans="1:16" s="7" customFormat="1" ht="24.75" customHeight="1" outlineLevel="1" x14ac:dyDescent="0.3">
      <c r="A56" s="142">
        <v>9</v>
      </c>
      <c r="B56" s="110" t="s">
        <v>2677</v>
      </c>
      <c r="C56" s="111" t="s">
        <v>32</v>
      </c>
      <c r="D56" s="109" t="s">
        <v>2696</v>
      </c>
      <c r="E56" s="143">
        <v>40940</v>
      </c>
      <c r="F56" s="143">
        <v>41090</v>
      </c>
      <c r="G56" s="158">
        <f t="shared" si="3"/>
        <v>5</v>
      </c>
      <c r="H56" s="117" t="s">
        <v>2695</v>
      </c>
      <c r="I56" s="112" t="s">
        <v>36</v>
      </c>
      <c r="J56" s="112" t="s">
        <v>138</v>
      </c>
      <c r="K56" s="116">
        <v>75222342</v>
      </c>
      <c r="L56" s="113" t="s">
        <v>1148</v>
      </c>
      <c r="M56" s="115">
        <v>1</v>
      </c>
      <c r="N56" s="113" t="s">
        <v>27</v>
      </c>
      <c r="O56" s="113" t="s">
        <v>26</v>
      </c>
      <c r="P56" s="78"/>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8"/>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8"/>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8"/>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5"/>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2688</v>
      </c>
      <c r="E114" s="143">
        <v>43871</v>
      </c>
      <c r="F114" s="143">
        <v>44196</v>
      </c>
      <c r="G114" s="158">
        <f>IF(AND(E114&lt;&gt;"",F114&lt;&gt;""),((F114-E114)/30),"")</f>
        <v>10.833333333333334</v>
      </c>
      <c r="H114" s="120" t="s">
        <v>2689</v>
      </c>
      <c r="I114" s="119" t="s">
        <v>36</v>
      </c>
      <c r="J114" s="119" t="s">
        <v>138</v>
      </c>
      <c r="K114" s="121">
        <v>316617082</v>
      </c>
      <c r="L114" s="99">
        <f>+IF(AND(K114&gt;0,O114="Ejecución"),(K114/877802)*Tabla28[[#This Row],[% participación]],IF(AND(K114&gt;0,O114&lt;&gt;"Ejecución"),"-",""))</f>
        <v>360.69305150819889</v>
      </c>
      <c r="M114" s="122" t="s">
        <v>1148</v>
      </c>
      <c r="N114" s="171">
        <v>1</v>
      </c>
      <c r="O114" s="160" t="s">
        <v>1150</v>
      </c>
      <c r="P114" s="77"/>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3">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44" t="s">
        <v>2643</v>
      </c>
      <c r="J167" s="245"/>
      <c r="K167" s="245"/>
      <c r="L167" s="245"/>
      <c r="M167" s="245"/>
      <c r="N167" s="245"/>
      <c r="O167" s="246"/>
      <c r="U167" s="51"/>
    </row>
    <row r="168" spans="1:28" x14ac:dyDescent="0.3">
      <c r="A168" s="9"/>
      <c r="B168" s="221" t="s">
        <v>2658</v>
      </c>
      <c r="C168" s="221"/>
      <c r="D168" s="221"/>
      <c r="E168" s="8"/>
      <c r="F168" s="5"/>
      <c r="H168" s="80" t="s">
        <v>2657</v>
      </c>
      <c r="I168" s="244"/>
      <c r="J168" s="245"/>
      <c r="K168" s="245"/>
      <c r="L168" s="245"/>
      <c r="M168" s="245"/>
      <c r="N168" s="245"/>
      <c r="O168" s="246"/>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5"/>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0.03</v>
      </c>
      <c r="D185" s="90" t="s">
        <v>2628</v>
      </c>
      <c r="E185" s="93">
        <f>+(C185*SUM(K20:K35))</f>
        <v>9654557.4000000004</v>
      </c>
      <c r="F185" s="91"/>
      <c r="G185" s="92"/>
      <c r="H185" s="87"/>
      <c r="I185" s="89" t="s">
        <v>2627</v>
      </c>
      <c r="J185" s="164">
        <f>+SUM(M179:M183)</f>
        <v>0.02</v>
      </c>
      <c r="K185" s="200" t="s">
        <v>2628</v>
      </c>
      <c r="L185" s="200"/>
      <c r="M185" s="93">
        <f>+J185*(SUM(K20:K35))</f>
        <v>6436371.6000000006</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5"/>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34691</v>
      </c>
      <c r="D193" s="5"/>
      <c r="E193" s="124">
        <v>4450</v>
      </c>
      <c r="F193" s="5"/>
      <c r="G193" s="5"/>
      <c r="H193" s="145" t="s">
        <v>2690</v>
      </c>
      <c r="J193" s="5"/>
      <c r="K193" s="125">
        <v>40928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c r="D211" s="21"/>
      <c r="G211" s="27" t="s">
        <v>2620</v>
      </c>
      <c r="H211" s="146" t="s">
        <v>2691</v>
      </c>
      <c r="J211" s="27" t="s">
        <v>2622</v>
      </c>
      <c r="K211" s="146" t="s">
        <v>2698</v>
      </c>
      <c r="L211" s="21"/>
      <c r="M211" s="21"/>
      <c r="N211" s="21"/>
      <c r="O211" s="8"/>
    </row>
    <row r="212" spans="1:15" x14ac:dyDescent="0.3">
      <c r="A212" s="9"/>
      <c r="B212" s="27" t="s">
        <v>2619</v>
      </c>
      <c r="C212" s="145" t="s">
        <v>2690</v>
      </c>
      <c r="D212" s="21"/>
      <c r="G212" s="27" t="s">
        <v>2621</v>
      </c>
      <c r="H212" s="146" t="s">
        <v>2697</v>
      </c>
      <c r="J212" s="27" t="s">
        <v>2623</v>
      </c>
      <c r="K212" s="145" t="s">
        <v>2699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a65d333d-5b59-4810-bc94-b80d9325abbc"/>
    <ds:schemaRef ds:uri="http://schemas.microsoft.com/office/2006/metadata/properties"/>
    <ds:schemaRef ds:uri="http://www.w3.org/XML/1998/namespace"/>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2020-12-25T20:50:41Z</cp:lastPrinted>
  <dcterms:created xsi:type="dcterms:W3CDTF">2020-10-14T21:57:42Z</dcterms:created>
  <dcterms:modified xsi:type="dcterms:W3CDTF">2020-12-25T20:59:44Z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