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21" documentId="11_424D07B349EB7DE0F6B7A5550346013DE01AB19C" xr6:coauthVersionLast="45" xr6:coauthVersionMax="45" xr10:uidLastSave="{578F058C-DF09-4B12-977E-6A3166DEC7C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<sst xmlns="http://schemas.openxmlformats.org/spreadsheetml/2006/main" count="3146" uniqueCount="2714">
  <si>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</si>
  <si>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</si>
  <si>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</si>
  <si>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</si>
  <si>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</si>
  <si>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</si>
  <si>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</si>
  <si>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</si>
  <si>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</si>
  <si>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</si>
  <si>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</si>
  <si>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</si>
  <si>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</si>
  <si>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</si>
  <si>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</si>
  <si>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</si>
  <si>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</si>
  <si>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</si>
  <si>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</si>
  <si>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</si>
  <si>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</si>
  <si>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</si>
  <si>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</si>
  <si>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</si>
  <si>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</si>
  <si>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</si>
  <si>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</si>
  <si>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</si>
  <si>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</si>
  <si>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</si>
  <si>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</si>
  <si>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</si>
  <si>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</si>
  <si>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</si>
  <si>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</si>
  <si>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</si>
  <si>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</si>
  <si>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</si>
  <si>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</si>
  <si>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</si>
  <si>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</si>
  <si>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</si>
  <si>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</si>
  <si>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</si>
  <si>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</si>
  <si>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</si>
  <si>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</si>
  <si>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</si>
  <si>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</si>
  <si>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</si>
  <si>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</si>
  <si>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</si>
  <si>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</si>
  <si>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</si>
  <si>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</si>
  <si>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</si>
  <si>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</si>
  <si>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</si>
  <si>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</si>
  <si>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</si>
  <si>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</si>
  <si>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</si>
  <si>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</si>
  <si>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</si>
  <si>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</si>
  <si>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</si>
  <si>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</si>
  <si>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</si>
  <si>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</si>
  <si>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</si>
  <si>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</si>
  <si>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</si>
  <si>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</si>
  <si>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</si>
  <si>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</si>
  <si>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</si>
  <si>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</si>
  <si>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</si>
  <si>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</si>
  <si>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</si>
  <si>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</si>
  <si>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</si>
  <si>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</si>
  <si>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</si>
  <si>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</si>
  <si>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</si>
  <si>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</si>
  <si>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</si>
  <si>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</si>
  <si>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</si>
  <si>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</si>
  <si>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</si>
  <si>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</si>
  <si>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</si>
  <si>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</si>
  <si>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</si>
  <si>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</si>
  <si>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</si>
  <si>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</si>
  <si>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</si>
  <si>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</si>
  <si>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</si>
  <si>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</si>
  <si>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</si>
  <si>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</si>
  <si>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</si>
  <si>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</si>
  <si>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</si>
  <si>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</si>
  <si>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</si>
  <si>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</si>
  <si>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</si>
  <si>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</si>
  <si>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</si>
  <si>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</si>
  <si>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</si>
  <si>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</si>
  <si>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</si>
  <si>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</si>
  <si>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</si>
  <si>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</si>
  <si>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</si>
  <si>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</si>
  <si>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</si>
  <si>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</si>
  <si>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</si>
  <si>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</si>
  <si>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</si>
  <si>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</si>
  <si>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</si>
  <si>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</si>
  <si>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</si>
  <si>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</si>
  <si>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</si>
  <si>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</si>
  <si>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</si>
  <si>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</si>
  <si>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</si>
  <si>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</si>
  <si>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</si>
  <si>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</si>
  <si>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</si>
  <si>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</si>
  <si>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</si>
  <si>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</si>
  <si>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</si>
  <si>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</si>
  <si>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</si>
  <si>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</si>
  <si>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</si>
  <si>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</si>
  <si>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</si>
  <si>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</si>
  <si>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</si>
  <si>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</si>
  <si>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</si>
  <si>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</si>
  <si>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</si>
  <si>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</si>
  <si>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</si>
  <si>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</si>
  <si>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</si>
  <si>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</si>
  <si>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</si>
  <si>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</si>
  <si>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</si>
  <si>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</si>
  <si>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</si>
  <si>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</si>
  <si>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</si>
  <si>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</si>
  <si>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</si>
  <si>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</si>
  <si>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</si>
  <si>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</si>
  <si>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</si>
  <si>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</si>
  <si>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</si>
  <si>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</si>
  <si>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</si>
  <si>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</si>
  <si>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</si>
  <si>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</si>
  <si>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</si>
  <si>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</si>
  <si>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</si>
  <si>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</si>
  <si>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</si>
  <si>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</si>
  <si>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</si>
  <si>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</si>
  <si>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</si>
  <si>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</si>
  <si>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</si>
  <si>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</si>
  <si>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</si>
  <si>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</si>
  <si>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</si>
  <si>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</si>
  <si>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</si>
  <si>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</si>
  <si>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</si>
  <si>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</si>
  <si>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</si>
  <si>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</si>
  <si>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</si>
  <si>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</si>
  <si>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</si>
  <si>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</si>
  <si>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</si>
  <si>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</si>
  <si>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</si>
  <si>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</si>
  <si>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</si>
  <si>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</si>
  <si>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</si>
  <si>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</si>
  <si>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</si>
  <si>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</si>
  <si>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</si>
  <si>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</si>
  <si>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</si>
  <si>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</si>
  <si>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</si>
  <si>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</si>
  <si>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</si>
  <si>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</si>
  <si>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</si>
  <si>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</si>
  <si>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</si>
  <si>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</si>
  <si>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</si>
  <si>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</si>
  <si>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</si>
  <si>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</si>
  <si>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</si>
  <si>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</si>
  <si>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</si>
  <si>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</si>
  <si>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</si>
  <si>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</si>
  <si>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</si>
  <si>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</si>
  <si>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</si>
  <si>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</si>
  <si>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</si>
  <si>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</si>
  <si>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</si>
  <si>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</si>
  <si>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</si>
  <si>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</si>
  <si>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</si>
  <si>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</si>
  <si>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</si>
  <si>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</si>
  <si>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</si>
  <si>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</si>
  <si>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</si>
  <si>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</si>
  <si>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</si>
  <si>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</si>
  <si>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</si>
  <si>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</si>
  <si>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</si>
  <si>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</si>
  <si>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</si>
  <si>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</si>
  <si>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</si>
  <si>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</si>
  <si>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</si>
  <si>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</si>
  <si>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</si>
  <si>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</si>
  <si>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</si>
  <si>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</si>
  <si>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</si>
  <si>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</si>
  <si>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</si>
  <si>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</si>
  <si>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</si>
  <si>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</si>
  <si>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</si>
  <si>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</si>
  <si>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</si>
  <si>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</si>
  <si>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</si>
  <si>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</si>
  <si>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</si>
  <si>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</si>
  <si>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</si>
  <si>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</si>
  <si>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</si>
  <si>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</si>
  <si>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</si>
  <si>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</si>
  <si>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</si>
  <si>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</si>
  <si>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</si>
  <si>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</si>
  <si>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</si>
  <si>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</si>
  <si>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</si>
  <si>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</si>
  <si>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</si>
  <si>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</si>
  <si>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</si>
  <si>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</si>
  <si>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</si>
  <si>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</si>
  <si>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</si>
  <si>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</si>
  <si>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</si>
  <si>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</si>
  <si>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</si>
  <si>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</si>
  <si>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</si>
  <si>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</si>
  <si>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</si>
  <si>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</si>
  <si>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</si>
  <si>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</si>
  <si>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</si>
  <si>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</si>
  <si>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</si>
  <si>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</si>
  <si>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</si>
  <si>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</si>
  <si>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</si>
  <si>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</si>
  <si>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</si>
  <si>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</si>
  <si>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</si>
  <si>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</si>
  <si>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</si>
  <si>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</si>
  <si>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</si>
  <si>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</si>
  <si>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</si>
  <si>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</si>
  <si>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</si>
  <si>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</si>
  <si>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</si>
  <si>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</si>
  <si>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</si>
  <si>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</si>
  <si>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</si>
  <si>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</si>
  <si>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</si>
  <si>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</si>
  <si>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</si>
  <si>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</si>
  <si>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</si>
  <si>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</si>
  <si>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</si>
  <si>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</si>
  <si>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</si>
  <si>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</si>
  <si>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</si>
  <si>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</si>
  <si>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</si>
  <si>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</si>
  <si>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</si>
  <si>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</si>
  <si>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</si>
  <si>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</si>
  <si>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</si>
  <si>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</si>
  <si>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</si>
  <si>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</si>
  <si>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</si>
  <si>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</si>
  <si>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</si>
  <si>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</si>
  <si>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</si>
  <si>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</si>
  <si>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</si>
  <si>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</si>
  <si>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</si>
  <si>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</si>
  <si>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</si>
  <si>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</si>
  <si>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</si>
  <si>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</si>
  <si>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</si>
  <si>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</si>
  <si>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</si>
  <si>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</si>
  <si>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</si>
  <si>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</si>
  <si>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</si>
  <si>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</si>
  <si>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</si>
  <si>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</si>
  <si>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</si>
  <si>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</si>
  <si>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</si>
  <si>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</si>
  <si>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</si>
  <si>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</si>
  <si>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</si>
  <si>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</si>
  <si>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</si>
  <si>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</si>
  <si>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</si>
  <si>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</si>
  <si>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</si>
  <si>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</si>
  <si>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</si>
  <si>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</si>
  <si>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</si>
  <si>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</si>
  <si>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</si>
  <si>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</si>
  <si>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</si>
  <si>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</si>
  <si>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</si>
  <si>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</si>
  <si>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</si>
  <si>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</si>
  <si>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</si>
  <si>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</si>
  <si>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</si>
  <si>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</si>
  <si>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</si>
  <si>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</si>
  <si>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</si>
  <si>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</si>
  <si>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</si>
  <si>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</si>
  <si>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</si>
  <si>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</si>
  <si>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</si>
  <si>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</si>
  <si>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</si>
  <si>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</si>
  <si>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</si>
  <si>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</si>
  <si>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</si>
  <si>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</si>
  <si>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</si>
  <si>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</si>
  <si>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</si>
  <si>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</si>
  <si>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</si>
  <si>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</si>
  <si>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</si>
  <si>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</si>
  <si>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</si>
  <si>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</si>
  <si>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</si>
  <si>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</si>
  <si>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</si>
  <si>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</si>
  <si>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</si>
  <si>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</si>
  <si>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</si>
  <si>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</si>
  <si>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</si>
  <si>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</si>
  <si>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</si>
  <si>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</si>
  <si>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</si>
  <si>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</si>
  <si>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</si>
  <si>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</si>
  <si>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</si>
  <si>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</si>
  <si>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</si>
  <si>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</si>
  <si>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</si>
  <si>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</si>
  <si>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</si>
  <si>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</si>
  <si>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</si>
  <si>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</si>
  <si>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</si>
  <si>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</si>
  <si>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</si>
  <si>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</si>
  <si>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</si>
  <si>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</si>
  <si>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</si>
  <si>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</si>
  <si>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</si>
  <si>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</si>
  <si>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</si>
  <si>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</si>
  <si>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</si>
  <si>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</si>
  <si>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</si>
  <si>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</si>
  <si>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</si>
  <si>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</si>
  <si>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</si>
  <si>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</si>
  <si>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</si>
  <si>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</si>
  <si>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</si>
  <si>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</si>
  <si>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</si>
  <si>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</si>
  <si>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</si>
  <si>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</si>
  <si>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</si>
  <si>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</si>
  <si>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</si>
  <si>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</si>
  <si>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</si>
  <si>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</si>
  <si>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</si>
  <si>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</si>
  <si>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</si>
  <si>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</si>
  <si>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</si>
  <si>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</si>
  <si>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</si>
  <si>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</si>
  <si>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</si>
  <si>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</si>
  <si>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</si>
  <si>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</si>
  <si>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</si>
  <si>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</si>
  <si>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</si>
  <si>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</si>
  <si>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</si>
  <si>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</si>
  <si>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</si>
  <si>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</si>
  <si>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</si>
  <si>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</si>
  <si>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</si>
  <si>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</si>
  <si>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</si>
  <si>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</si>
  <si>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</si>
  <si>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</si>
  <si>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</si>
  <si>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</si>
  <si>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</si>
  <si>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</si>
  <si>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</si>
  <si>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</si>
  <si>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</si>
  <si>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</si>
  <si>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</si>
  <si>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</si>
  <si>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</si>
  <si>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</si>
  <si>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</si>
  <si>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</si>
  <si>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</si>
  <si>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</si>
  <si>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</si>
  <si>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</si>
  <si>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</si>
  <si>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</si>
  <si>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</si>
  <si>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</si>
  <si>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</si>
  <si>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</si>
  <si>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</si>
  <si>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</si>
  <si>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</si>
  <si>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</si>
  <si>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</si>
  <si>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</si>
  <si>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</si>
  <si>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</si>
  <si>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</si>
  <si>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</si>
  <si>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</si>
  <si>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</si>
  <si>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</si>
  <si>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</si>
  <si>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</si>
  <si>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</si>
  <si>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</si>
  <si>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</si>
  <si>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</si>
  <si>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</si>
  <si>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</si>
  <si>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</si>
  <si>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</si>
  <si>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</si>
  <si>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</si>
  <si>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</si>
  <si>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</si>
  <si>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</si>
  <si>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</si>
  <si>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</si>
  <si>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</si>
  <si>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</si>
  <si>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</si>
  <si>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</si>
  <si>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</si>
  <si>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</si>
  <si>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</si>
  <si>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</si>
  <si>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</si>
  <si>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</si>
  <si>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</si>
  <si>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</si>
  <si>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</si>
  <si>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</si>
  <si>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</si>
  <si>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</si>
  <si>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</si>
  <si>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</si>
  <si>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</si>
  <si>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</si>
  <si>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</si>
  <si>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</si>
  <si>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</si>
  <si>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</si>
  <si>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</si>
  <si>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</si>
  <si>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</si>
  <si>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</si>
  <si>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</si>
  <si>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</si>
  <si>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</si>
  <si>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</si>
  <si>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</si>
  <si>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</si>
  <si>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</si>
  <si>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</si>
  <si>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</si>
  <si>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</si>
  <si>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</si>
  <si>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</si>
  <si>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</si>
  <si>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</si>
  <si>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</si>
  <si>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</si>
  <si>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</si>
  <si>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</si>
  <si>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</si>
  <si>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</si>
  <si>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</si>
  <si>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</si>
  <si>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</si>
  <si>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</si>
  <si>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</si>
  <si>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</si>
  <si>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</si>
  <si>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</si>
  <si>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</si>
  <si>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</si>
  <si>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</si>
  <si>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</si>
  <si>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</si>
  <si>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</si>
  <si>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</si>
  <si>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</si>
  <si>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</si>
  <si>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</si>
  <si>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</si>
  <si>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</si>
  <si>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</si>
  <si>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</si>
  <si>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</si>
  <si>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</si>
  <si>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</si>
  <si>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</si>
  <si>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</si>
  <si>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</si>
  <si>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</si>
  <si>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</si>
  <si>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</si>
  <si>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</si>
  <si>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</si>
  <si>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</si>
  <si>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</si>
  <si>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</si>
  <si>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</si>
  <si>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</si>
  <si>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</si>
  <si>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</si>
  <si>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</si>
  <si>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</si>
  <si>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</si>
  <si>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</si>
  <si>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</si>
  <si>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</si>
  <si>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</si>
  <si>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</si>
  <si>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</si>
  <si>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</si>
  <si>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</si>
  <si>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</si>
  <si>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</si>
  <si>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</si>
  <si>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</si>
  <si>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</si>
  <si>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</si>
  <si>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</si>
  <si>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</si>
  <si>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</si>
  <si>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</si>
  <si>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</si>
  <si>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</si>
  <si>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</si>
  <si>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</si>
  <si>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</si>
  <si>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</si>
  <si>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</si>
  <si>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</si>
  <si>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</si>
  <si>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</si>
  <si>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</si>
  <si>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</si>
  <si>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</si>
  <si>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</si>
  <si>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</si>
  <si>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</si>
  <si>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</si>
  <si>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</si>
  <si>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</si>
  <si>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</si>
  <si>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</si>
  <si>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</si>
  <si>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</si>
  <si>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</si>
  <si>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</si>
  <si>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</si>
  <si>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</si>
  <si>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</si>
  <si>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</si>
  <si>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</si>
  <si>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</si>
  <si>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</si>
  <si>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</si>
  <si>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</si>
  <si>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</si>
  <si>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</si>
  <si>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</si>
  <si>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</si>
  <si>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</si>
  <si>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</si>
  <si>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</si>
  <si>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</si>
  <si>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</si>
  <si>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</si>
  <si>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</si>
  <si>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</si>
  <si>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</si>
  <si>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</si>
  <si>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</si>
  <si>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</si>
  <si>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</si>
  <si>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</si>
  <si>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</si>
  <si>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</si>
  <si>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</si>
  <si>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</si>
  <si>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</si>
  <si>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</si>
  <si>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</si>
  <si>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</si>
  <si>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</si>
  <si>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</si>
  <si>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</si>
  <si>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</si>
  <si>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</si>
  <si>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</si>
  <si>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</si>
  <si>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</si>
  <si>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</si>
  <si>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</si>
  <si>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</si>
  <si>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</si>
  <si>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</si>
  <si>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</si>
  <si>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</si>
  <si>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</si>
  <si>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</si>
  <si>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</si>
  <si>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</si>
  <si>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</si>
  <si>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</si>
  <si>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</si>
  <si>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</si>
  <si>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</si>
  <si>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</si>
  <si>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</si>
  <si>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</si>
  <si>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</si>
  <si>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</si>
  <si>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</si>
  <si>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</si>
  <si>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</si>
  <si>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</si>
  <si>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</si>
  <si>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</si>
  <si>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</si>
  <si>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</si>
  <si>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</si>
  <si>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</si>
  <si>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</si>
  <si>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</si>
  <si>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</si>
  <si>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</si>
  <si>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</si>
  <si>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</si>
  <si>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</si>
  <si>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</si>
  <si>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</si>
  <si>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</si>
  <si>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</si>
  <si>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</si>
  <si>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</si>
  <si>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</si>
  <si>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</si>
  <si>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</si>
  <si>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</si>
  <si>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</si>
  <si>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</si>
  <si>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</si>
  <si>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</si>
  <si>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</si>
  <si>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</si>
  <si>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</si>
  <si>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</si>
  <si>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</si>
  <si>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</si>
  <si>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</si>
  <si>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</si>
  <si>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</si>
  <si>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</si>
  <si>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</si>
  <si>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</si>
  <si>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</si>
  <si>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</si>
  <si>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</si>
  <si>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</si>
  <si>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</si>
  <si>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</si>
  <si>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</si>
  <si>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</si>
  <si>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</si>
  <si>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</si>
  <si>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</si>
  <si>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</si>
  <si>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</si>
  <si>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</si>
  <si>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</si>
  <si>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</si>
  <si>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</si>
  <si>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</si>
  <si>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</si>
  <si>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</si>
  <si>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</si>
  <si>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</si>
  <si>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</si>
  <si>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</si>
  <si>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</si>
  <si>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</si>
  <si>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</si>
  <si>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</si>
  <si>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</si>
  <si>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</si>
  <si>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</si>
  <si>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</si>
  <si>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</si>
  <si>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</si>
  <si>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</si>
  <si>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</si>
  <si>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</si>
  <si>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</si>
  <si>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</si>
  <si>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</si>
  <si>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</si>
  <si>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</si>
  <si>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</si>
  <si>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</si>
  <si>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</si>
  <si>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</si>
  <si>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</si>
  <si>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</si>
  <si>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</si>
  <si>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</si>
  <si>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</si>
  <si>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</si>
  <si>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</si>
  <si>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</si>
  <si>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</si>
  <si>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</si>
  <si>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</si>
  <si>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</si>
  <si>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</si>
  <si>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</si>
  <si>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</si>
  <si>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</si>
  <si>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</si>
  <si>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</si>
  <si>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</si>
  <si>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</si>
  <si>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</si>
  <si>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</si>
  <si>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</si>
  <si>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</si>
  <si>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</si>
  <si>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</si>
  <si>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</si>
  <si>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</si>
  <si>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</si>
  <si>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</si>
  <si>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</si>
  <si>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</si>
  <si>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</si>
  <si>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</si>
  <si>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</si>
  <si>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</si>
  <si>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</si>
  <si>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</si>
  <si>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</si>
  <si>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</si>
  <si>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</si>
  <si>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</si>
  <si>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</si>
  <si>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</si>
  <si>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</si>
  <si>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</si>
  <si>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</si>
  <si>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</si>
  <si>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</si>
  <si>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</si>
  <si>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</si>
  <si>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</si>
  <si>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</si>
  <si>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</si>
  <si>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</si>
  <si>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</si>
  <si>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</si>
  <si>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</si>
  <si>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</si>
  <si>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</si>
  <si>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</si>
  <si>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</si>
  <si>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</si>
  <si>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</si>
  <si>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</si>
  <si>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</si>
  <si>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</si>
  <si>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</si>
  <si>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</si>
  <si>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</si>
  <si>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</si>
  <si>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</si>
  <si>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</si>
  <si>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</si>
  <si>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</si>
  <si>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</si>
  <si>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</si>
  <si>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</si>
  <si>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</si>
  <si>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</si>
  <si>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</si>
  <si>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</si>
  <si>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</si>
  <si>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</si>
  <si>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</si>
  <si>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</si>
  <si>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</si>
  <si>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</si>
  <si>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</si>
  <si>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</si>
  <si>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</si>
  <si>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</si>
  <si>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</si>
  <si>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</si>
  <si>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</si>
  <si>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</si>
  <si>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</si>
  <si>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</si>
  <si>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</si>
  <si>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</si>
  <si>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</si>
  <si>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</si>
  <si>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</si>
  <si>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</si>
  <si>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</si>
  <si>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</si>
  <si>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</si>
  <si>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</si>
  <si>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</si>
  <si>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</si>
  <si>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</si>
  <si>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</si>
  <si>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</si>
  <si>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</si>
  <si>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</si>
  <si>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</si>
  <si>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</si>
  <si>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</si>
  <si>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</si>
  <si>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</si>
  <si>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</si>
  <si>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</si>
  <si>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</si>
  <si>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</si>
  <si>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</si>
  <si>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</si>
  <si>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</si>
  <si>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</si>
  <si>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</si>
  <si>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</si>
  <si>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</si>
  <si>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</si>
  <si>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</si>
  <si>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</si>
  <si>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</si>
  <si>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</si>
  <si>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</si>
  <si>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</si>
  <si>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</si>
  <si>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</si>
  <si>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</si>
  <si>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</si>
  <si>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</si>
  <si>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</si>
  <si>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</si>
  <si>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</si>
  <si>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</si>
  <si>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</si>
  <si>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</si>
  <si>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</si>
  <si>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</si>
  <si>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</si>
  <si>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</si>
  <si>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</si>
  <si>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</si>
  <si>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</si>
  <si>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</si>
  <si>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</si>
  <si>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</si>
  <si>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</si>
  <si>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</si>
  <si>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</si>
  <si>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</si>
  <si>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</si>
  <si>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</si>
  <si>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</si>
  <si>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</si>
  <si>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</si>
  <si>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</si>
  <si>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</si>
  <si>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</si>
  <si>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</si>
  <si>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</si>
  <si>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</si>
  <si>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</si>
  <si>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</si>
  <si>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</si>
  <si>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</si>
  <si>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</si>
  <si>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</si>
  <si>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</si>
  <si>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</si>
  <si>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</si>
  <si>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</si>
  <si>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</si>
  <si>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</si>
  <si>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</si>
  <si>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</si>
  <si>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</si>
  <si>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</si>
  <si>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</si>
  <si>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</si>
  <si>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</si>
  <si>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</si>
  <si>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</si>
  <si>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</si>
  <si>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</si>
  <si>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</si>
  <si>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</si>
  <si>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</si>
  <si>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</si>
  <si>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</si>
  <si>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</si>
  <si>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</si>
  <si>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</si>
  <si>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</si>
  <si>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</si>
  <si>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</si>
  <si>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</si>
  <si>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</si>
  <si>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</si>
  <si>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</si>
  <si>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</si>
  <si>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</si>
  <si>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</si>
  <si>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</si>
  <si>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</si>
  <si>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</si>
  <si>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</si>
  <si>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</si>
  <si>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</si>
  <si>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</si>
  <si>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</si>
  <si>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</si>
  <si>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</si>
  <si>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</si>
  <si>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</si>
  <si>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</si>
  <si>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</si>
  <si>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</si>
  <si>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</si>
  <si>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</si>
  <si>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</si>
  <si>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</si>
  <si>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</si>
  <si>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</si>
  <si>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</si>
  <si>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</si>
  <si>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</si>
  <si>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</si>
  <si>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</si>
  <si>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</si>
  <si>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</si>
  <si>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</si>
  <si>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</si>
  <si>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</si>
  <si>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</si>
  <si>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</si>
  <si>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</si>
  <si>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</si>
  <si>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</si>
  <si>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</si>
  <si>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</si>
  <si>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</si>
  <si>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</si>
  <si>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</si>
  <si>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</si>
  <si>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</si>
  <si>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</si>
  <si>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</si>
  <si>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</si>
  <si>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</si>
  <si>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</si>
  <si>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</si>
  <si>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</si>
  <si>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</si>
  <si>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</si>
  <si>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</si>
  <si>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</si>
  <si>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</si>
  <si>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</si>
  <si>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</si>
  <si>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</si>
  <si>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</si>
  <si>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</si>
  <si>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</si>
  <si>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</si>
  <si>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</si>
  <si>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</si>
  <si>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</si>
  <si>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</si>
  <si>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</si>
  <si>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</si>
  <si>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</si>
  <si>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</si>
  <si>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</si>
  <si>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</si>
  <si>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</si>
  <si>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</si>
  <si>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</si>
  <si>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</si>
  <si>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</si>
  <si>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</si>
  <si>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</si>
  <si>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</si>
  <si>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</si>
  <si>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</si>
  <si>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</si>
  <si>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</si>
  <si>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</si>
  <si>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</si>
  <si>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</si>
  <si>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</si>
  <si>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</si>
  <si>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</si>
  <si>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</si>
  <si>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</si>
  <si>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</si>
  <si>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</si>
  <si>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</si>
  <si>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</si>
  <si>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</si>
  <si>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</si>
  <si>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</si>
  <si>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</si>
  <si>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</si>
  <si>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</si>
  <si>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</si>
  <si>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</si>
  <si>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</si>
  <si>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</si>
  <si>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</si>
  <si>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</si>
  <si>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</si>
  <si>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</si>
  <si>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</si>
  <si>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</si>
  <si>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</si>
  <si>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</si>
  <si>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</si>
  <si>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</si>
  <si>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</si>
  <si>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</si>
  <si>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</si>
  <si>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</si>
  <si>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</si>
  <si>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</si>
  <si>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</si>
  <si>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</si>
  <si>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</si>
  <si>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</si>
  <si>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</si>
  <si>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</si>
  <si>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</si>
  <si>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</si>
  <si>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</si>
  <si>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</si>
  <si>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</si>
  <si>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</si>
  <si>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</si>
  <si>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</si>
  <si>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</si>
  <si>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</si>
  <si>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</si>
  <si>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</si>
  <si>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</si>
  <si>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</si>
  <si>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</si>
  <si>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</si>
  <si>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</si>
  <si>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</si>
  <si>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</si>
  <si>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</si>
  <si>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</si>
  <si>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</si>
  <si>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</si>
  <si>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</si>
  <si>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</si>
  <si>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</si>
  <si>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</si>
  <si>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</si>
  <si>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</si>
  <si>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</si>
  <si>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</si>
  <si>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</si>
  <si>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</si>
  <si>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</si>
  <si>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</si>
  <si>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</si>
  <si>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</si>
  <si>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</si>
  <si>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</si>
  <si>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</si>
  <si>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</si>
  <si>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</si>
  <si>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</si>
  <si>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</si>
  <si>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</si>
  <si>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</si>
  <si>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</si>
  <si>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</si>
  <si>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</si>
  <si>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</si>
  <si>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</si>
  <si>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</si>
  <si>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</si>
  <si>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</si>
  <si>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</si>
  <si>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</si>
  <si>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</si>
  <si>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</si>
  <si>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</si>
  <si>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</si>
  <si>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</si>
  <si>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</si>
  <si>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</si>
  <si>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</si>
  <si>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</si>
  <si>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</si>
  <si>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</si>
  <si>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</si>
  <si>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</si>
  <si>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</si>
  <si>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</si>
  <si>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</si>
  <si>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</si>
  <si>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</si>
  <si>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</si>
  <si>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</si>
  <si>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</si>
  <si>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</si>
  <si>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</si>
  <si>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</si>
  <si>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</si>
  <si>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</si>
  <si>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</si>
  <si>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</si>
  <si>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</si>
  <si>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</si>
  <si>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</si>
  <si>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</si>
  <si>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</si>
  <si>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</si>
  <si>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</si>
  <si>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</si>
  <si>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</si>
  <si>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</si>
  <si>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</si>
  <si>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</si>
  <si>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</si>
  <si>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</si>
  <si>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</si>
  <si>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</si>
  <si>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</si>
  <si>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</si>
  <si>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</si>
  <si>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</si>
  <si>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</si>
  <si>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</si>
  <si>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</si>
  <si>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</si>
  <si>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</si>
  <si>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</si>
  <si>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</si>
  <si>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</si>
  <si>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</si>
  <si>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</si>
  <si>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</si>
  <si>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</si>
  <si>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</si>
  <si>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</si>
  <si>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</si>
  <si>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</si>
  <si>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</si>
  <si>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</si>
  <si>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</si>
  <si>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</si>
  <si>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</si>
  <si>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</si>
  <si>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</si>
  <si>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</si>
  <si>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</si>
  <si>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</si>
  <si>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</si>
  <si>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</si>
  <si>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</si>
  <si>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</si>
  <si>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</si>
  <si>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</si>
  <si>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</si>
  <si>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</si>
  <si>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</si>
  <si>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</si>
  <si>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</si>
  <si>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</si>
  <si>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</si>
  <si>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</si>
  <si>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</si>
  <si>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</si>
  <si>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</si>
  <si>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</si>
  <si>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</si>
  <si>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</si>
  <si>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</si>
  <si>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</si>
  <si>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</si>
  <si>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</si>
  <si>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</si>
  <si>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</si>
  <si>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</si>
  <si>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</si>
  <si>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</si>
  <si>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</si>
  <si>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</si>
  <si>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</si>
  <si>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</si>
  <si>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</si>
  <si>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</si>
  <si>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</si>
  <si>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</si>
  <si>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</si>
  <si>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</si>
  <si>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</si>
  <si>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</si>
  <si>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</si>
  <si>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</si>
  <si>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</si>
  <si>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</si>
  <si>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</si>
  <si>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</si>
  <si>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</si>
  <si>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</si>
  <si>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</si>
  <si>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</si>
  <si>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</si>
  <si>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</si>
  <si>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</si>
  <si>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</si>
  <si>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</si>
  <si>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</si>
  <si>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</si>
  <si>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</si>
  <si>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</si>
  <si>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</si>
  <si>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</si>
  <si>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</si>
  <si>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</si>
  <si>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</si>
  <si>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</si>
  <si>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</si>
  <si>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</si>
  <si>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</si>
  <si>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</si>
  <si>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</si>
  <si>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</si>
  <si>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</si>
  <si>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</si>
  <si>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</si>
  <si>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</si>
  <si>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</si>
  <si>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</si>
  <si>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</si>
  <si>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</si>
  <si>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</si>
  <si>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</si>
  <si>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</si>
  <si>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</si>
  <si>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</si>
  <si>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</si>
  <si>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</si>
  <si>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</si>
  <si>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</si>
  <si>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</si>
  <si>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</si>
  <si>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</si>
  <si>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</si>
  <si>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</si>
  <si>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</si>
  <si>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</si>
  <si>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</si>
  <si>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</si>
  <si>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</si>
  <si>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</si>
  <si>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</si>
  <si>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</si>
  <si>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</si>
  <si>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</si>
  <si>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</si>
  <si>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</si>
  <si>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</si>
  <si>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</si>
  <si>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</si>
  <si>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</si>
  <si>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</si>
  <si>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</si>
  <si>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</si>
  <si>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</si>
  <si>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</si>
  <si>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</si>
  <si>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</si>
  <si>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</si>
  <si>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</si>
  <si>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</si>
  <si>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</si>
  <si>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</si>
  <si>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</si>
  <si>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</si>
  <si>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</si>
  <si>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</si>
  <si>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</si>
  <si>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</si>
  <si>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</si>
  <si>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</si>
  <si>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</si>
  <si>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</si>
  <si>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</si>
  <si>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</si>
  <si>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</si>
  <si>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</si>
  <si>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</si>
  <si>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</si>
  <si>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</si>
  <si>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</si>
  <si>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</si>
  <si>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</si>
  <si>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</si>
  <si>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</si>
  <si>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</si>
  <si>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</si>
  <si>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</si>
  <si>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</si>
  <si>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</si>
  <si>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</si>
  <si>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</si>
  <si>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</si>
  <si>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</si>
  <si>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</si>
  <si>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</si>
  <si>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</si>
  <si>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</si>
  <si>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</si>
  <si>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</si>
  <si>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</si>
  <si>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</si>
  <si>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</si>
  <si>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</si>
  <si>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</si>
  <si>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</si>
  <si>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</si>
  <si>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</si>
  <si>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</si>
  <si>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</si>
  <si>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</si>
  <si>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</si>
  <si>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</si>
  <si>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</si>
  <si>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</si>
  <si>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</si>
  <si>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</si>
  <si>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</si>
  <si>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</si>
  <si>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</si>
  <si>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</si>
  <si>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</si>
  <si>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</si>
  <si>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</si>
  <si>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</si>
  <si>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</si>
  <si>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</si>
  <si>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</si>
  <si>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</si>
  <si>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</si>
  <si>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</si>
  <si>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</si>
  <si>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</si>
  <si>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</si>
  <si>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</si>
  <si>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</si>
  <si>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</si>
  <si>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</si>
  <si>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</si>
  <si>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</si>
  <si>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</si>
  <si>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</si>
  <si>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</si>
  <si>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</si>
  <si>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</si>
  <si>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</si>
  <si>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</si>
  <si>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</si>
  <si>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</si>
  <si>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</si>
  <si>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</si>
  <si>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</si>
  <si>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</si>
  <si>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</si>
  <si>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</si>
  <si>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</si>
  <si>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</si>
  <si>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</si>
  <si>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</si>
  <si>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</si>
  <si>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</si>
  <si>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</si>
  <si>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</si>
  <si>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</si>
  <si>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</si>
  <si>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</si>
  <si>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</si>
  <si>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</si>
  <si>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</si>
  <si>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</si>
  <si>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</si>
  <si>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</si>
  <si>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</si>
  <si>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</si>
  <si>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</si>
  <si>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</si>
  <si>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</si>
  <si>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</si>
  <si>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</si>
  <si>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</si>
  <si>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</si>
  <si>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</si>
  <si>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</si>
  <si>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</si>
  <si>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</si>
  <si>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</si>
  <si>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</si>
  <si>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</si>
  <si>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</si>
  <si>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</si>
  <si>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</si>
  <si>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</si>
  <si>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</si>
  <si>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</si>
  <si>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</si>
  <si>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</si>
  <si>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</si>
  <si>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</si>
  <si>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</si>
  <si>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</si>
  <si>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</si>
  <si>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</si>
  <si>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</si>
  <si>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</si>
  <si>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</si>
  <si>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</si>
  <si>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</si>
  <si>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</si>
  <si>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</si>
  <si>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</si>
  <si>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</si>
  <si>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</si>
  <si>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</si>
  <si>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</si>
  <si>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</si>
  <si>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</si>
  <si>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</si>
  <si>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</si>
  <si>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</si>
  <si>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</si>
  <si>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</si>
  <si>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</si>
  <si>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</si>
  <si>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</si>
  <si>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</si>
  <si>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</si>
  <si>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</si>
  <si>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</si>
  <si>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</si>
  <si>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</si>
  <si>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</si>
  <si>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</si>
  <si>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</si>
  <si>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</si>
  <si>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</si>
  <si>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</si>
  <si>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</si>
  <si>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</si>
  <si>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</si>
  <si>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</si>
  <si>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</si>
  <si>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</si>
  <si>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</si>
  <si>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</si>
  <si>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</si>
  <si>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</si>
  <si>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</si>
  <si>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</si>
  <si>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</si>
  <si>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</si>
  <si>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</si>
  <si>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</si>
  <si>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</si>
  <si>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</si>
  <si>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</si>
  <si>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</si>
  <si>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</si>
  <si>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</si>
  <si>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</si>
  <si>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</si>
  <si>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</si>
  <si>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</si>
  <si>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</si>
  <si>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</si>
  <si>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</si>
  <si>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</si>
  <si>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</si>
  <si>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</si>
  <si>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</si>
  <si>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</si>
  <si>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</si>
  <si>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</si>
  <si>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</si>
  <si>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</si>
  <si>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</si>
  <si>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</si>
  <si>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</si>
  <si>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</si>
  <si>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</si>
  <si>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</si>
  <si>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</si>
  <si>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</si>
  <si>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</si>
  <si>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</si>
  <si>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</si>
  <si>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</si>
  <si>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</si>
  <si>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</si>
  <si>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</si>
  <si>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</si>
  <si>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</si>
  <si>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</si>
  <si>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</si>
  <si>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</si>
  <si>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</si>
  <si>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</si>
  <si>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</si>
  <si>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</si>
  <si>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</si>
  <si>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</si>
  <si>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</si>
  <si>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</si>
  <si>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</si>
  <si>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</si>
  <si>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</si>
  <si>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</si>
  <si>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</si>
  <si>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</si>
  <si>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</si>
  <si>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</si>
  <si>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</si>
  <si>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</si>
  <si>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</si>
  <si>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</si>
  <si>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</si>
  <si>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</si>
  <si>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</si>
  <si>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</si>
  <si>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</si>
  <si>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</si>
  <si>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</si>
  <si>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</si>
  <si>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</si>
  <si>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</si>
  <si>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</si>
  <si>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</si>
  <si>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</si>
  <si>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</si>
  <si>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</si>
  <si>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</si>
  <si>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</si>
  <si>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</si>
  <si>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</si>
  <si>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</si>
  <si>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</si>
  <si>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</si>
  <si>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</si>
  <si>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</si>
  <si>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</si>
  <si>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</si>
  <si>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</si>
  <si>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</si>
  <si>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</si>
  <si>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</si>
  <si>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</si>
  <si>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</si>
  <si>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</si>
  <si>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</si>
  <si>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</si>
  <si>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</si>
  <si>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</si>
  <si>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</si>
  <si>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</si>
  <si>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</si>
  <si>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</si>
  <si>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</si>
  <si>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</si>
  <si>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</si>
  <si>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</si>
  <si>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</si>
  <si>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</si>
  <si>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</si>
  <si>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</si>
  <si>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</si>
  <si>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</si>
  <si>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</si>
  <si>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</si>
  <si>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</si>
  <si>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</si>
  <si>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</si>
  <si>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</si>
  <si>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</si>
  <si>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</si>
  <si>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</si>
  <si>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</si>
  <si>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</si>
  <si>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</si>
  <si>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</si>
  <si>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</si>
  <si>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</si>
  <si>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</si>
  <si>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</si>
  <si>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</si>
  <si>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</si>
  <si>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</si>
  <si>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</si>
  <si>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</si>
  <si>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</si>
  <si>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</si>
  <si>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</si>
  <si>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</si>
  <si>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</si>
  <si>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</si>
  <si>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</si>
  <si>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</si>
  <si>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</si>
  <si>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</si>
  <si>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</si>
  <si>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</si>
  <si>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</si>
  <si>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</si>
  <si>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</si>
  <si>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</si>
  <si>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</si>
  <si>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</si>
  <si>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</si>
  <si>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</si>
  <si>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</si>
  <si>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</si>
  <si>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</si>
  <si>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</si>
  <si>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</si>
  <si>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</si>
  <si>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</si>
  <si>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</si>
  <si>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</si>
  <si>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</si>
  <si>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</si>
  <si>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</si>
  <si>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</si>
  <si>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</si>
  <si>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</si>
  <si>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</si>
  <si>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</si>
  <si>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</si>
  <si>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</si>
  <si>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</si>
  <si>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</si>
  <si>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</si>
  <si>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</si>
  <si>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</si>
  <si>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</si>
  <si>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</si>
  <si>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</si>
  <si>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</si>
  <si>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</si>
  <si>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</si>
  <si>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</si>
  <si>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</si>
  <si>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</si>
  <si>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</si>
  <si>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</si>
  <si>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</si>
  <si>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</si>
  <si>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</si>
  <si>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</si>
  <si>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</si>
  <si>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</si>
  <si>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</si>
  <si>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</si>
  <si>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</si>
  <si>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</si>
  <si>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</si>
  <si>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</si>
  <si>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</si>
  <si>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</si>
  <si>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</si>
  <si>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</si>
  <si>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</si>
  <si>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</si>
  <si>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</si>
  <si>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</si>
  <si>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</si>
  <si>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</si>
  <si>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</si>
  <si>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</si>
  <si>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</si>
  <si>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</si>
  <si>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</si>
  <si>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</si>
  <si>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</si>
  <si>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</si>
  <si>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</si>
  <si>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</si>
  <si>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</si>
  <si>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</si>
  <si>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</si>
  <si>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</si>
  <si>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</si>
  <si>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</si>
  <si>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</si>
  <si>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</si>
  <si>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</si>
  <si>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</si>
  <si>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</si>
  <si>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</si>
  <si>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</si>
  <si>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</si>
  <si>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</si>
  <si>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</si>
  <si>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</si>
  <si>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</si>
  <si>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</si>
  <si>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</si>
  <si>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</si>
  <si>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</si>
  <si>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</si>
  <si>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</si>
  <si>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</si>
  <si>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</si>
  <si>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</si>
  <si>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</si>
  <si>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</si>
  <si>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</si>
  <si>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</si>
  <si>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</si>
  <si>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</si>
  <si>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</si>
  <si>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</si>
  <si>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</si>
  <si>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</si>
  <si>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</si>
  <si>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</si>
  <si>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</si>
  <si>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</si>
  <si>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</si>
  <si>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</si>
  <si>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</si>
  <si>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</si>
  <si>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</si>
  <si>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</si>
  <si>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</si>
  <si>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</si>
  <si>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</si>
  <si>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</si>
  <si>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</si>
  <si>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</si>
  <si>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</si>
  <si>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</si>
  <si>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</si>
  <si>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</si>
  <si>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</si>
  <si>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</si>
  <si>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</si>
  <si>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</si>
  <si>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</si>
  <si>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</si>
  <si>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</si>
  <si>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</si>
  <si>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</si>
  <si>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</si>
  <si>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</si>
  <si>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</si>
  <si>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</si>
  <si>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</si>
  <si>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</si>
  <si>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</si>
  <si>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</si>
  <si>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</si>
  <si>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</si>
  <si>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</si>
  <si>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</si>
  <si>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</si>
  <si>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</si>
  <si>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</si>
  <si>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</si>
  <si>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</si>
  <si>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</si>
  <si>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</si>
  <si>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</si>
  <si>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</si>
  <si>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</si>
  <si>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</si>
  <si>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</si>
  <si>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</si>
  <si>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</si>
  <si>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</si>
  <si>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</si>
  <si>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</si>
  <si>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</si>
  <si>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</si>
  <si>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</si>
  <si>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</si>
  <si>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</si>
  <si>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</si>
  <si>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</si>
  <si>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</si>
  <si>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</si>
  <si>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</si>
  <si>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</si>
  <si>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</si>
  <si>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</si>
  <si>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</si>
  <si>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</si>
  <si>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</si>
  <si>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</si>
  <si>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</si>
  <si>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</si>
  <si>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</si>
  <si>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</si>
  <si>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</si>
  <si>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</si>
  <si>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</si>
  <si>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</si>
  <si>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</si>
  <si>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</si>
  <si>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</si>
  <si>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</si>
  <si>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</si>
  <si>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</si>
  <si>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</si>
  <si>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</si>
  <si>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</si>
  <si>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</si>
  <si>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</si>
  <si>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</si>
  <si>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</si>
  <si>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</si>
  <si>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</si>
  <si>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</si>
  <si>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</si>
  <si>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</si>
  <si>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</si>
  <si>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</si>
  <si>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</si>
  <si>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</si>
  <si>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</si>
  <si>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</si>
  <si>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</si>
  <si>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</si>
  <si>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</si>
  <si>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</si>
  <si>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</si>
  <si>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</si>
  <si>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</si>
  <si>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</si>
  <si>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</si>
  <si>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</si>
  <si>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</si>
  <si>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</si>
  <si>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</si>
  <si>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</si>
  <si>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</si>
  <si>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</si>
  <si>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</si>
  <si>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</si>
  <si>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</si>
  <si>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</si>
  <si>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</si>
  <si>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</si>
  <si>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</si>
  <si>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</si>
  <si>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</si>
  <si>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</si>
  <si>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</si>
  <si>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</si>
  <si>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</si>
  <si>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</si>
  <si>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</si>
  <si>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</si>
  <si>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</si>
  <si>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</si>
  <si>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</si>
  <si>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</si>
  <si>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</si>
  <si>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</si>
  <si>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</si>
  <si>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</si>
  <si>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</si>
  <si>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</si>
  <si>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</si>
  <si>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</si>
  <si>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</si>
  <si>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</si>
  <si>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</si>
  <si>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</si>
  <si>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</si>
  <si>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</si>
  <si>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</si>
  <si>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</si>
  <si>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</si>
  <si>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</si>
  <si>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</si>
  <si>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</si>
  <si>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</si>
  <si>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</si>
  <si>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</si>
  <si>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</si>
  <si>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</si>
  <si>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</si>
  <si>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</si>
  <si>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</si>
  <si>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</si>
  <si>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</si>
  <si>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</si>
  <si>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</si>
  <si>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</si>
  <si>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</si>
  <si>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</si>
  <si>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</si>
  <si>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</si>
  <si>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</si>
  <si>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</si>
  <si>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</si>
  <si>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</si>
  <si>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</si>
  <si>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</si>
  <si>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</si>
  <si>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</si>
  <si>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</si>
  <si>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</si>
  <si>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</si>
  <si>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</si>
  <si>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</si>
  <si>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</si>
  <si>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</si>
  <si>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</si>
  <si>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</si>
  <si>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</si>
  <si>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</si>
  <si>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</si>
  <si>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</si>
  <si>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</si>
  <si>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</si>
  <si>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</si>
  <si>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</si>
  <si>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</si>
  <si>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</si>
  <si>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</si>
  <si>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</si>
  <si>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</si>
  <si>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</si>
  <si>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</si>
  <si>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</si>
  <si>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</si>
  <si>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</si>
  <si>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</si>
  <si>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</si>
  <si>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</si>
  <si>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</si>
  <si>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</si>
  <si>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</si>
  <si>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</si>
  <si>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</si>
  <si>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</si>
  <si>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</si>
  <si>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</si>
  <si>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</si>
  <si>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</si>
  <si>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</si>
  <si>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</si>
  <si>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</si>
  <si>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</si>
  <si>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</si>
  <si>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</si>
  <si>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</si>
  <si>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</si>
  <si>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</si>
  <si>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</si>
  <si>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</si>
  <si>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</si>
  <si>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</si>
  <si>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</si>
  <si>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</si>
  <si>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</si>
  <si>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</si>
  <si>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</si>
  <si>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</si>
  <si>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</si>
  <si>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</si>
  <si>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</si>
  <si>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</si>
  <si>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</si>
  <si>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</si>
  <si>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</si>
  <si>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</si>
  <si>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</si>
  <si>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</si>
  <si>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</si>
  <si>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</si>
  <si>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</si>
  <si>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</si>
  <si>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</si>
  <si>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</si>
  <si>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</si>
  <si>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</si>
  <si>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</si>
  <si>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</si>
  <si>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</si>
  <si>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</si>
  <si>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</si>
  <si>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</si>
  <si>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</si>
  <si>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</si>
  <si>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</si>
  <si>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</si>
  <si>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</si>
  <si>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</si>
  <si>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</si>
  <si>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</si>
  <si>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</si>
  <si>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</si>
  <si>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</si>
  <si>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</si>
  <si>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</si>
  <si>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</si>
  <si>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</si>
  <si>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</si>
  <si>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</si>
  <si>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</si>
  <si>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</si>
  <si>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</si>
  <si>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</si>
  <si>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</si>
  <si>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</si>
  <si>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</si>
  <si>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</si>
  <si>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</si>
  <si>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</si>
  <si>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</si>
  <si>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</si>
  <si>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</si>
  <si>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</si>
  <si>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</si>
  <si>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</si>
  <si>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</si>
  <si>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</si>
  <si>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</si>
  <si>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</si>
  <si>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</si>
  <si>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</si>
  <si>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</si>
  <si>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</si>
  <si>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</si>
  <si>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</si>
  <si>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</si>
  <si>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</si>
  <si>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</si>
  <si>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</si>
  <si>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</si>
  <si>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</si>
  <si>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</si>
  <si>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</si>
  <si>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</si>
  <si>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</si>
  <si>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</si>
  <si>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</si>
  <si>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</si>
  <si>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</si>
  <si>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</si>
  <si>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</si>
  <si>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</si>
  <si>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</si>
  <si>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</si>
  <si>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</si>
  <si>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</si>
  <si>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</si>
  <si>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</si>
  <si>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</si>
  <si>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</si>
  <si>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</si>
  <si>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</si>
  <si>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</si>
  <si>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</si>
  <si>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</si>
  <si>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</si>
  <si>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</si>
  <si>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</si>
  <si>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</si>
  <si>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</si>
  <si>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</si>
  <si>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</si>
  <si>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</si>
  <si>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</si>
  <si>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</si>
  <si>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</si>
  <si>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</si>
  <si>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</si>
  <si>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</si>
  <si>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</si>
  <si>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</si>
  <si>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</si>
  <si>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</si>
  <si>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</si>
  <si>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</si>
  <si>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</si>
  <si>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</si>
  <si>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</si>
  <si>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</si>
  <si>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</si>
  <si>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</si>
  <si>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</si>
  <si>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</si>
  <si>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</si>
  <si>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</si>
  <si>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</si>
  <si>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</si>
  <si>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</si>
  <si>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</si>
  <si>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</si>
  <si>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</si>
  <si>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</si>
  <si>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</si>
  <si>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</si>
  <si>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</si>
  <si>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</si>
  <si>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</si>
  <si>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</si>
  <si>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</si>
  <si>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</si>
  <si>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</si>
  <si>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</si>
  <si>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</si>
  <si>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</si>
  <si>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</si>
  <si>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</si>
  <si>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</si>
  <si>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</si>
  <si>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</si>
  <si>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</si>
  <si>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</si>
  <si>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</si>
  <si>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</si>
  <si>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</si>
  <si>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</si>
  <si>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</si>
  <si>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</si>
  <si>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</si>
  <si>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</si>
  <si>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</si>
  <si>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</si>
  <si>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</si>
  <si>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</si>
  <si>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</si>
  <si>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</si>
  <si>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</si>
  <si>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</si>
  <si>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</si>
  <si>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</si>
  <si>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</si>
  <si>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</si>
  <si>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</si>
  <si>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</si>
  <si>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</si>
  <si>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</si>
  <si>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</si>
  <si>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</si>
  <si>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</si>
  <si>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</si>
  <si>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</si>
  <si>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</si>
  <si>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</si>
  <si>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</si>
  <si>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</si>
  <si>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</si>
  <si>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</si>
  <si>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</si>
  <si>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</si>
  <si>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</si>
  <si>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</si>
  <si>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</si>
  <si>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</si>
  <si>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</si>
  <si>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</si>
  <si>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</si>
  <si>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</si>
  <si>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</si>
  <si>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</si>
  <si>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</si>
  <si>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</si>
  <si>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</si>
  <si>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</si>
  <si>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</si>
  <si>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</si>
  <si>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</si>
  <si>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</si>
  <si>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</si>
  <si>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</si>
  <si>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</si>
  <si>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</si>
  <si>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</si>
  <si>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</si>
  <si>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</si>
  <si>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</si>
  <si>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</si>
  <si>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</si>
  <si>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</si>
  <si>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</si>
  <si>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</si>
  <si>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</si>
  <si>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</si>
  <si>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</si>
  <si>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</si>
  <si>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</si>
  <si>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</si>
  <si>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</si>
  <si>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</si>
  <si>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</si>
  <si>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</si>
  <si>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</si>
  <si>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</si>
  <si>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</si>
  <si>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</si>
  <si>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</si>
  <si>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</si>
  <si>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</si>
  <si>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</si>
  <si>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</si>
  <si>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</si>
  <si>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</si>
  <si>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</si>
  <si>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</si>
  <si>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</si>
  <si>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</si>
  <si>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</si>
  <si>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</si>
  <si>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</si>
  <si>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</si>
  <si>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</si>
  <si>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</si>
  <si>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</si>
  <si>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</si>
  <si>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</si>
  <si>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</si>
  <si>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</si>
  <si>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</si>
  <si>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</si>
  <si>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</si>
  <si>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</si>
  <si>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</si>
  <si>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</si>
  <si>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</si>
  <si>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</si>
  <si>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</si>
  <si>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</si>
  <si>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</si>
  <si>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</si>
  <si>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</si>
  <si>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</si>
  <si>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</si>
  <si>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</si>
  <si>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</si>
  <si>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</si>
  <si>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</si>
  <si>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</si>
  <si>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</si>
  <si>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</si>
  <si>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</si>
  <si>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</si>
  <si>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</si>
  <si>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</si>
  <si>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</si>
  <si>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</si>
  <si>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</si>
  <si>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</si>
  <si>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</si>
  <si>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</si>
  <si>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</si>
  <si>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</si>
  <si>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</si>
  <si>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</si>
  <si>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</si>
  <si>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</si>
  <si>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</si>
  <si>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</si>
  <si>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</si>
  <si>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</si>
  <si>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</si>
  <si>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</si>
  <si>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</si>
  <si>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</si>
  <si>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</si>
  <si>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</si>
  <si>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</si>
  <si>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</si>
  <si>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</si>
  <si>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</si>
  <si>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</si>
  <si>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</si>
  <si>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</si>
  <si>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</si>
  <si>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</si>
  <si>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</si>
  <si>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</si>
  <si>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</si>
  <si>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</si>
  <si>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</si>
  <si>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</si>
  <si>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</si>
  <si>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</si>
  <si>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</si>
  <si>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</si>
  <si>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</si>
  <si>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</si>
  <si>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</si>
  <si>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</si>
  <si>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</si>
  <si>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</si>
  <si>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</si>
  <si>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</si>
  <si>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</si>
  <si>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</si>
  <si>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</si>
  <si>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</si>
  <si>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</si>
  <si>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</si>
  <si>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</si>
  <si>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</si>
  <si>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</si>
  <si>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</si>
  <si>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</si>
  <si>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</si>
  <si>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</si>
  <si>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</si>
  <si>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</si>
  <si>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</si>
  <si>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</si>
  <si>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</si>
  <si>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</si>
  <si>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</si>
  <si>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</si>
  <si>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</si>
  <si>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</si>
  <si>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</si>
  <si>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</si>
  <si>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</si>
  <si>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</si>
  <si>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</si>
  <si>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</si>
  <si>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</si>
  <si>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</si>
  <si>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</si>
  <si>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</si>
  <si>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</si>
  <si>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</si>
  <si>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</si>
  <si>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</si>
  <si>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</si>
  <si>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</si>
  <si>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</si>
  <si>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</si>
  <si>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</si>
  <si>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</si>
  <si>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</si>
  <si>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</si>
  <si>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</si>
  <si>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</si>
  <si>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</si>
  <si>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</si>
  <si>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</si>
  <si>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</si>
  <si>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</si>
  <si>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</si>
  <si>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</si>
  <si>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</si>
  <si>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</si>
  <si>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</si>
  <si>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</si>
  <si>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</si>
  <si>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</si>
  <si>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</si>
  <si>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</si>
  <si>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</si>
  <si>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</si>
  <si>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</si>
  <si>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</si>
  <si>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</si>
  <si>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</si>
  <si>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</si>
  <si>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</si>
  <si>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</si>
  <si>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</si>
  <si>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</si>
  <si>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</si>
  <si>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</si>
  <si>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</si>
  <si>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</si>
  <si>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</si>
  <si>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</si>
  <si>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</si>
  <si>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</si>
  <si>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</si>
  <si>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</si>
  <si>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</si>
  <si>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</si>
  <si>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</si>
  <si>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</si>
  <si>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</si>
  <si>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</si>
  <si>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</si>
  <si>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</si>
  <si>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</si>
  <si>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</si>
  <si>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</si>
  <si>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</si>
  <si>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</si>
  <si>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</si>
  <si>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</si>
  <si>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</si>
  <si>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</si>
  <si>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</si>
  <si>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</si>
  <si>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</si>
  <si>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</si>
  <si>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</si>
  <si>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</si>
  <si>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</si>
  <si>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</si>
  <si>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</si>
  <si>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</si>
  <si>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</si>
  <si>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</si>
  <si>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</si>
  <si>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</si>
  <si>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</si>
  <si>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</si>
  <si>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</si>
  <si>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</si>
  <si>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</si>
  <si>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</si>
  <si>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</si>
  <si>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</si>
  <si>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</si>
  <si>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</si>
  <si>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</si>
  <si>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</si>
  <si>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</si>
  <si>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</si>
  <si>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</si>
  <si>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</si>
  <si>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</si>
  <si>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</si>
  <si>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</si>
  <si>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</si>
  <si>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</si>
  <si>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</si>
  <si>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</si>
  <si>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</si>
  <si>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</si>
  <si>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</si>
  <si>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</si>
  <si>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</si>
  <si>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</si>
  <si>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</si>
  <si>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</si>
  <si>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</si>
  <si>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</si>
  <si>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</si>
  <si>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</si>
  <si>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</si>
  <si>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</si>
  <si>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</si>
  <si>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</si>
  <si>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</si>
  <si>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</si>
  <si>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</si>
  <si>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</si>
  <si>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</si>
  <si>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</si>
  <si>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</si>
  <si>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</si>
  <si>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</si>
  <si>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</si>
  <si>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</si>
  <si>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</si>
  <si>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</si>
  <si>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</si>
  <si>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</si>
  <si>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</si>
  <si>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</si>
  <si>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</si>
  <si>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</si>
  <si>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</si>
  <si>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</si>
  <si>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</si>
  <si>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</si>
  <si>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</si>
  <si>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</si>
  <si>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</si>
  <si>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</si>
  <si>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</si>
  <si>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</si>
  <si>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</si>
  <si>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</si>
  <si>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</si>
  <si>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</si>
  <si>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</si>
  <si>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</si>
  <si>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</si>
  <si>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</si>
  <si>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</si>
  <si>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</si>
  <si>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</si>
  <si>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</si>
  <si>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</si>
  <si>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</si>
  <si>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</si>
  <si>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</si>
  <si>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</si>
  <si>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</si>
  <si>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</si>
  <si>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</si>
  <si>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</si>
  <si>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</si>
  <si>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</si>
  <si>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</si>
  <si>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0496</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</si>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</sst>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235"/>
      <c r="I20" s="140" t="s">
        <v>36</v>
      </c>
      <c r="J20" s="141" t="s">
        <v>112</v>
      </c>
      <c r="K20" s="142">
        <v>1616244424</v>
      </c>
      <c r="L20" s="143"/>
      <c r="M20" s="143">
        <v>44561</v>
      </c>
      <c r="N20" s="126">
        <f>+(M20-L20)/30</f>
        <v>1485.3666666666666</v>
      </c>
      <c r="O20" s="129"/>
      <c r="U20" s="125"/>
      <c r="V20" s="105">
        <f ca="1">NOW()</f>
        <v>44194.844121527778</v>
      </c>
      <c r="W20" s="105">
        <f ca="1">NOW()</f>
        <v>44194.844121527778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COOPERATIVA MULTIACTIVA DE MADRES COMUNITARIAS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2685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2706</v>
      </c>
      <c r="E48" s="136">
        <v>43922</v>
      </c>
      <c r="F48" s="136">
        <v>44165</v>
      </c>
      <c r="G48" s="151">
        <f>IF(AND(E48&lt;&gt;"",F48&lt;&gt;""),((F48-E48)/30),"")</f>
        <v>8.1</v>
      </c>
      <c r="H48" s="113" t="s">
        <v>2696</v>
      </c>
      <c r="I48" s="112" t="s">
        <v>36</v>
      </c>
      <c r="J48" s="112" t="s">
        <v>112</v>
      </c>
      <c r="K48" s="114">
        <v>2283198099</v>
      </c>
      <c r="L48" s="115" t="s">
        <v>1148</v>
      </c>
      <c r="M48" s="110"/>
      <c r="N48" s="115" t="s">
        <v>2634</v>
      </c>
      <c r="O48" s="115" t="s">
        <v>1148</v>
      </c>
      <c r="P48" s="78"/>
    </row>
    <row r="49" spans="1:16" s="6" customFormat="1" ht="24.75" customHeight="1" x14ac:dyDescent="0.25">
      <c r="A49" s="134">
        <v>2</v>
      </c>
      <c r="B49" s="113" t="s">
        <v>2686</v>
      </c>
      <c r="C49" s="115" t="s">
        <v>31</v>
      </c>
      <c r="D49" s="112" t="s">
        <v>2687</v>
      </c>
      <c r="E49" s="136">
        <v>43800</v>
      </c>
      <c r="F49" s="136">
        <v>43920</v>
      </c>
      <c r="G49" s="151">
        <f t="shared" ref="G49:G50" si="2">IF(AND(E49&lt;&gt;"",F49&lt;&gt;""),((F49-E49)/30),"")</f>
        <v>4</v>
      </c>
      <c r="H49" s="113" t="s">
        <v>2697</v>
      </c>
      <c r="I49" s="112" t="s">
        <v>36</v>
      </c>
      <c r="J49" s="112" t="s">
        <v>112</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2688</v>
      </c>
      <c r="E50" s="136">
        <v>43450</v>
      </c>
      <c r="F50" s="136">
        <v>43799</v>
      </c>
      <c r="G50" s="151">
        <f t="shared" si="2"/>
        <v>11.633333333333333</v>
      </c>
      <c r="H50" s="113" t="s">
        <v>2698</v>
      </c>
      <c r="I50" s="112" t="s">
        <v>36</v>
      </c>
      <c r="J50" s="112" t="s">
        <v>112</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2689</v>
      </c>
      <c r="E51" s="136">
        <v>43313</v>
      </c>
      <c r="F51" s="136">
        <v>43449</v>
      </c>
      <c r="G51" s="151">
        <f t="shared" ref="G51:G107" si="3">IF(AND(E51&lt;&gt;"",F51&lt;&gt;""),((F51-E51)/30),"")</f>
        <v>4.5333333333333332</v>
      </c>
      <c r="H51" s="111" t="s">
        <v>2699</v>
      </c>
      <c r="I51" s="112" t="s">
        <v>36</v>
      </c>
      <c r="J51" s="112" t="s">
        <v>112</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2690</v>
      </c>
      <c r="E52" s="136">
        <v>42397</v>
      </c>
      <c r="F52" s="136">
        <v>42674</v>
      </c>
      <c r="G52" s="151">
        <f t="shared" si="3"/>
        <v>9.2333333333333325</v>
      </c>
      <c r="H52" s="113" t="s">
        <v>2700</v>
      </c>
      <c r="I52" s="112" t="s">
        <v>36</v>
      </c>
      <c r="J52" s="112" t="s">
        <v>112</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2691</v>
      </c>
      <c r="E53" s="136">
        <v>42678</v>
      </c>
      <c r="F53" s="136">
        <v>43312</v>
      </c>
      <c r="G53" s="151">
        <f t="shared" si="3"/>
        <v>21.133333333333333</v>
      </c>
      <c r="H53" s="111" t="s">
        <v>2701</v>
      </c>
      <c r="I53" s="112" t="s">
        <v>36</v>
      </c>
      <c r="J53" s="112" t="s">
        <v>112</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2692</v>
      </c>
      <c r="E54" s="136">
        <v>42037</v>
      </c>
      <c r="F54" s="136">
        <v>42369</v>
      </c>
      <c r="G54" s="151">
        <f t="shared" si="3"/>
        <v>11.066666666666666</v>
      </c>
      <c r="H54" s="113" t="s">
        <v>2702</v>
      </c>
      <c r="I54" s="112" t="s">
        <v>36</v>
      </c>
      <c r="J54" s="112" t="s">
        <v>112</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2693</v>
      </c>
      <c r="E55" s="136">
        <v>41526</v>
      </c>
      <c r="F55" s="136">
        <v>42004</v>
      </c>
      <c r="G55" s="151">
        <f t="shared" si="3"/>
        <v>15.933333333333334</v>
      </c>
      <c r="H55" s="113" t="s">
        <v>2703</v>
      </c>
      <c r="I55" s="112" t="s">
        <v>36</v>
      </c>
      <c r="J55" s="112" t="s">
        <v>112</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2694</v>
      </c>
      <c r="E56" s="136">
        <v>40928</v>
      </c>
      <c r="F56" s="136">
        <v>41274</v>
      </c>
      <c r="G56" s="151">
        <f t="shared" si="3"/>
        <v>11.533333333333333</v>
      </c>
      <c r="H56" s="113" t="s">
        <v>2704</v>
      </c>
      <c r="I56" s="112" t="s">
        <v>36</v>
      </c>
      <c r="J56" s="112" t="s">
        <v>112</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2695</v>
      </c>
      <c r="E57" s="136">
        <v>40563</v>
      </c>
      <c r="F57" s="136">
        <v>40908</v>
      </c>
      <c r="G57" s="151">
        <f t="shared" si="3"/>
        <v>11.5</v>
      </c>
      <c r="H57" s="113" t="s">
        <v>2705</v>
      </c>
      <c r="I57" s="112" t="s">
        <v>36</v>
      </c>
      <c r="J57" s="112" t="s">
        <v>112</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2707</v>
      </c>
      <c r="E114" s="168">
        <v>43878</v>
      </c>
      <c r="F114" s="168">
        <v>44196</v>
      </c>
      <c r="G114" s="151">
        <f>IF(AND(E114&lt;&gt;"",F114&lt;&gt;""),((F114-E114)/30),"")</f>
        <v>10.6</v>
      </c>
      <c r="H114" s="113" t="s">
        <v>2676</v>
      </c>
      <c r="I114" s="112" t="s">
        <v>36</v>
      </c>
      <c r="J114" s="112" t="s">
        <v>82</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2708</v>
      </c>
      <c r="E115" s="168">
        <v>43878</v>
      </c>
      <c r="F115" s="168">
        <v>44196</v>
      </c>
      <c r="G115" s="151">
        <f t="shared" ref="G115:G116" si="4">IF(AND(E115&lt;&gt;"",F115&lt;&gt;""),((F115-E115)/30),"")</f>
        <v>10.6</v>
      </c>
      <c r="H115" s="113" t="s">
        <v>2676</v>
      </c>
      <c r="I115" s="112" t="s">
        <v>36</v>
      </c>
      <c r="J115" s="112" t="s">
        <v>146</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2709</v>
      </c>
      <c r="E116" s="168">
        <v>43885</v>
      </c>
      <c r="F116" s="168">
        <v>44196</v>
      </c>
      <c r="G116" s="151">
        <f t="shared" si="4"/>
        <v>10.366666666666667</v>
      </c>
      <c r="H116" s="113" t="s">
        <v>2676</v>
      </c>
      <c r="I116" s="112" t="s">
        <v>36</v>
      </c>
      <c r="J116" s="112" t="s">
        <v>72</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2710</v>
      </c>
      <c r="E117" s="168">
        <v>43878</v>
      </c>
      <c r="F117" s="168">
        <v>44196</v>
      </c>
      <c r="G117" s="151">
        <f t="shared" ref="G117:G159" si="5">IF(AND(E117&lt;&gt;"",F117&lt;&gt;""),((F117-E117)/30),"")</f>
        <v>10.6</v>
      </c>
      <c r="H117" s="113" t="s">
        <v>2676</v>
      </c>
      <c r="I117" s="112" t="s">
        <v>36</v>
      </c>
      <c r="J117" s="112" t="s">
        <v>112</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72</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2712</v>
      </c>
      <c r="E119" s="168">
        <v>44167</v>
      </c>
      <c r="F119" s="168">
        <v>44773</v>
      </c>
      <c r="G119" s="151">
        <f t="shared" si="5"/>
        <v>20.2</v>
      </c>
      <c r="H119" s="64" t="s">
        <v>2678</v>
      </c>
      <c r="I119" s="63" t="s">
        <v>36</v>
      </c>
      <c r="J119" s="112" t="s">
        <v>112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2713</v>
      </c>
      <c r="E120" s="168">
        <v>44170</v>
      </c>
      <c r="F120" s="168">
        <v>44773</v>
      </c>
      <c r="G120" s="151">
        <f t="shared" si="5"/>
        <v>20.100000000000001</v>
      </c>
      <c r="H120" s="64" t="s">
        <v>2679</v>
      </c>
      <c r="I120" s="63" t="s">
        <v>36</v>
      </c>
      <c r="J120" s="112" t="s">
        <v>72</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2.3E-2</v>
      </c>
      <c r="G179" s="156">
        <f>IF(F179&gt;0,SUM(E179+F179),"")</f>
        <v>4.2999999999999997E-2</v>
      </c>
      <c r="H179" s="5"/>
      <c r="I179" s="183" t="s">
        <v>2671</v>
      </c>
      <c r="J179" s="183"/>
      <c r="K179" s="183"/>
      <c r="L179" s="183"/>
      <c r="M179" s="163">
        <v>2.1999999999999999E-2</v>
      </c>
      <c r="O179" s="8"/>
      <c r="Q179" s="19"/>
      <c r="R179" s="150">
        <f>IF(M179&gt;0,SUM(L179+M179),"")</f>
        <v>2.1999999999999999E-2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4.2999999999999997E-2</v>
      </c>
      <c r="D185" s="91" t="s">
        <v>2628</v>
      </c>
      <c r="E185" s="94">
        <f>+(C185*SUM(K20:K35))</f>
        <v>69498510.231999993</v>
      </c>
      <c r="F185" s="92"/>
      <c r="G185" s="93"/>
      <c r="H185" s="88"/>
      <c r="I185" s="90" t="s">
        <v>2627</v>
      </c>
      <c r="J185" s="157">
        <f>+SUM(M179:M183)</f>
        <v>2.1999999999999999E-2</v>
      </c>
      <c r="K185" s="228" t="s">
        <v>2628</v>
      </c>
      <c r="L185" s="228"/>
      <c r="M185" s="94">
        <f>+J185*(SUM(K20:K35))</f>
        <v>35557377.328000002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2020-12-30T01:15:39Z</cp:lastPrinted>
  <dcterms:created xsi:type="dcterms:W3CDTF">2020-10-14T21:57:42Z</dcterms:created>
  <dcterms:modified xsi:type="dcterms:W3CDTF">2020-12-30T01:15:57Z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