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1. CONTABILIDAD 2020\1. CDI 2021\OFERENTES 2020\MODALIDAD DIMF\"/>
    </mc:Choice>
  </mc:AlternateContent>
  <xr:revisionPtr revIDLastSave="0" documentId="13_ncr:1_{CFE7DBF3-03A5-4024-971C-0F46A594F7C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6"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<sst xmlns="http://schemas.openxmlformats.org/spreadsheetml/2006/main" count="3116" uniqueCount="2708">
  <si>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</si>
  <si>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</si>
  <si>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</si>
  <si>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</si>
  <si>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</si>
  <si>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</si>
  <si>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</si>
  <si>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</si>
  <si>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</si>
  <si>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</si>
  <si>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</si>
  <si>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</si>
  <si>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</si>
  <si>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</si>
  <si>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</si>
  <si>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</si>
  <si>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</si>
  <si>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</si>
  <si>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</si>
  <si>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</si>
  <si>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</si>
  <si>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</si>
  <si>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</si>
  <si>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</si>
  <si>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</si>
  <si>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</si>
  <si>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</si>
  <si>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</si>
  <si>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</si>
  <si>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</si>
  <si>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</si>
  <si>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</si>
  <si>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</si>
  <si>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</si>
  <si>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</si>
  <si>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</si>
  <si>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</si>
  <si>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</si>
  <si>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</si>
  <si>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</si>
  <si>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</si>
  <si>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</si>
  <si>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</si>
  <si>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</si>
  <si>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</si>
  <si>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</si>
  <si>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</si>
  <si>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</si>
  <si>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</si>
  <si>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</si>
  <si>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</si>
  <si>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</si>
  <si>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</si>
  <si>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</si>
  <si>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</si>
  <si>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</si>
  <si>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</si>
  <si>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</si>
  <si>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</si>
  <si>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</si>
  <si>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</si>
  <si>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</si>
  <si>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</si>
  <si>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</si>
  <si>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</si>
  <si>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</si>
  <si>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</si>
  <si>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</si>
  <si>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</si>
  <si>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</si>
  <si>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</si>
  <si>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</si>
  <si>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</si>
  <si>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</si>
  <si>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</si>
  <si>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</si>
  <si>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</si>
  <si>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</si>
  <si>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</si>
  <si>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</si>
  <si>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</si>
  <si>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</si>
  <si>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</si>
  <si>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</si>
  <si>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</si>
  <si>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</si>
  <si>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</si>
  <si>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</si>
  <si>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</si>
  <si>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</si>
  <si>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</si>
  <si>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</si>
  <si>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</si>
  <si>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</si>
  <si>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</si>
  <si>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</si>
  <si>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</si>
  <si>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</si>
  <si>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</si>
  <si>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</si>
  <si>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</si>
  <si>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</si>
  <si>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</si>
  <si>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</si>
  <si>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</si>
  <si>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</si>
  <si>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</si>
  <si>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</si>
  <si>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</si>
  <si>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</si>
  <si>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</si>
  <si>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</si>
  <si>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</si>
  <si>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</si>
  <si>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</si>
  <si>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</si>
  <si>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</si>
  <si>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</si>
  <si>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</si>
  <si>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</si>
  <si>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</si>
  <si>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</si>
  <si>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</si>
  <si>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</si>
  <si>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</si>
  <si>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</si>
  <si>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</si>
  <si>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</si>
  <si>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</si>
  <si>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</si>
  <si>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</si>
  <si>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</si>
  <si>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</si>
  <si>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</si>
  <si>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</si>
  <si>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</si>
  <si>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</si>
  <si>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</si>
  <si>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</si>
  <si>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</si>
  <si>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</si>
  <si>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</si>
  <si>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</si>
  <si>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</si>
  <si>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</si>
  <si>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</si>
  <si>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</si>
  <si>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</si>
  <si>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</si>
  <si>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</si>
  <si>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</si>
  <si>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</si>
  <si>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</si>
  <si>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</si>
  <si>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</si>
  <si>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</si>
  <si>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</si>
  <si>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</si>
  <si>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</si>
  <si>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</si>
  <si>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</si>
  <si>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</si>
  <si>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</si>
  <si>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</si>
  <si>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</si>
  <si>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</si>
  <si>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</si>
  <si>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</si>
  <si>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</si>
  <si>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</si>
  <si>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</si>
  <si>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</si>
  <si>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</si>
  <si>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</si>
  <si>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</si>
  <si>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</si>
  <si>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</si>
  <si>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</si>
  <si>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</si>
  <si>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</si>
  <si>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</si>
  <si>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</si>
  <si>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</si>
  <si>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</si>
  <si>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</si>
  <si>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</si>
  <si>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</si>
  <si>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</si>
  <si>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</si>
  <si>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</si>
  <si>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</si>
  <si>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</si>
  <si>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</si>
  <si>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</si>
  <si>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</si>
  <si>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</si>
  <si>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</si>
  <si>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</si>
  <si>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</si>
  <si>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</si>
  <si>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</si>
  <si>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</si>
  <si>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</si>
  <si>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</si>
  <si>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</si>
  <si>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</si>
  <si>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</si>
  <si>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</si>
  <si>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</si>
  <si>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</si>
  <si>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</si>
  <si>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</si>
  <si>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</si>
  <si>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</si>
  <si>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</si>
  <si>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</si>
  <si>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</si>
  <si>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</si>
  <si>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</si>
  <si>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</si>
  <si>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</si>
  <si>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</si>
  <si>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</si>
  <si>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</si>
  <si>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</si>
  <si>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</si>
  <si>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</si>
  <si>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</si>
  <si>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</si>
  <si>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</si>
  <si>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</si>
  <si>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</si>
  <si>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</si>
  <si>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</si>
  <si>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</si>
  <si>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</si>
  <si>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</si>
  <si>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</si>
  <si>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</si>
  <si>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</si>
  <si>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</si>
  <si>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</si>
  <si>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</si>
  <si>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</si>
  <si>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</si>
  <si>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</si>
  <si>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</si>
  <si>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</si>
  <si>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</si>
  <si>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</si>
  <si>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</si>
  <si>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</si>
  <si>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</si>
  <si>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</si>
  <si>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</si>
  <si>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</si>
  <si>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</si>
  <si>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</si>
  <si>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</si>
  <si>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</si>
  <si>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</si>
  <si>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</si>
  <si>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</si>
  <si>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</si>
  <si>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</si>
  <si>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</si>
  <si>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</si>
  <si>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</si>
  <si>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</si>
  <si>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</si>
  <si>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</si>
  <si>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</si>
  <si>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</si>
  <si>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</si>
  <si>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</si>
  <si>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</si>
  <si>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</si>
  <si>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</si>
  <si>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</si>
  <si>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</si>
  <si>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</si>
  <si>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</si>
  <si>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</si>
  <si>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</si>
  <si>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</si>
  <si>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</si>
  <si>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</si>
  <si>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</si>
  <si>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</si>
  <si>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</si>
  <si>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</si>
  <si>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</si>
  <si>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</si>
  <si>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</si>
  <si>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</si>
  <si>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</si>
  <si>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</si>
  <si>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</si>
  <si>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</si>
  <si>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</si>
  <si>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</si>
  <si>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</si>
  <si>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</si>
  <si>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</si>
  <si>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</si>
  <si>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</si>
  <si>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</si>
  <si>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</si>
  <si>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</si>
  <si>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</si>
  <si>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</si>
  <si>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</si>
  <si>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</si>
  <si>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</si>
  <si>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</si>
  <si>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</si>
  <si>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</si>
  <si>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</si>
  <si>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</si>
  <si>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</si>
  <si>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</si>
  <si>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</si>
  <si>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</si>
  <si>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</si>
  <si>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</si>
  <si>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</si>
  <si>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</si>
  <si>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</si>
  <si>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</si>
  <si>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</si>
  <si>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</si>
  <si>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</si>
  <si>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</si>
  <si>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</si>
  <si>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</si>
  <si>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</si>
  <si>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</si>
  <si>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</si>
  <si>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</si>
  <si>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</si>
  <si>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</si>
  <si>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</si>
  <si>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</si>
  <si>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</si>
  <si>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</si>
  <si>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</si>
  <si>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</si>
  <si>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</si>
  <si>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</si>
  <si>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</si>
  <si>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</si>
  <si>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</si>
  <si>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</si>
  <si>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</si>
  <si>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</si>
  <si>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</si>
  <si>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</si>
  <si>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</si>
  <si>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</si>
  <si>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</si>
  <si>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</si>
  <si>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</si>
  <si>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</si>
  <si>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</si>
  <si>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</si>
  <si>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</si>
  <si>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</si>
  <si>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</si>
  <si>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</si>
  <si>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</si>
  <si>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</si>
  <si>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</si>
  <si>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</si>
  <si>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</si>
  <si>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</si>
  <si>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</si>
  <si>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</si>
  <si>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</si>
  <si>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</si>
  <si>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</si>
  <si>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</si>
  <si>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</si>
  <si>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</si>
  <si>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</si>
  <si>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</si>
  <si>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</si>
  <si>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</si>
  <si>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</si>
  <si>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</si>
  <si>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</si>
  <si>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</si>
  <si>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</si>
  <si>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</si>
  <si>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</si>
  <si>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</si>
  <si>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</si>
  <si>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</si>
  <si>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</si>
  <si>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</si>
  <si>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</si>
  <si>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</si>
  <si>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</si>
  <si>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</si>
  <si>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</si>
  <si>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</si>
  <si>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</si>
  <si>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</si>
  <si>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</si>
  <si>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</si>
  <si>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</si>
  <si>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</si>
  <si>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</si>
  <si>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</si>
  <si>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</si>
  <si>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</si>
  <si>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</si>
  <si>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</si>
  <si>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</si>
  <si>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</si>
  <si>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</si>
  <si>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</si>
  <si>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</si>
  <si>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</si>
  <si>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</si>
  <si>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</si>
  <si>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</si>
  <si>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</si>
  <si>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</si>
  <si>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</si>
  <si>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</si>
  <si>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</si>
  <si>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</si>
  <si>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</si>
  <si>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</si>
  <si>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</si>
  <si>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</si>
  <si>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</si>
  <si>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</si>
  <si>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</si>
  <si>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</si>
  <si>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</si>
  <si>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</si>
  <si>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</si>
  <si>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</si>
  <si>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</si>
  <si>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</si>
  <si>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</si>
  <si>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</si>
  <si>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</si>
  <si>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</si>
  <si>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</si>
  <si>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</si>
  <si>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</si>
  <si>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</si>
  <si>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</si>
  <si>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</si>
  <si>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</si>
  <si>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</si>
  <si>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</si>
  <si>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</si>
  <si>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</si>
  <si>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</si>
  <si>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</si>
  <si>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</si>
  <si>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</si>
  <si>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</si>
  <si>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</si>
  <si>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</si>
  <si>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</si>
  <si>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</si>
  <si>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</si>
  <si>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</si>
  <si>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</si>
  <si>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</si>
  <si>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</si>
  <si>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</si>
  <si>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</si>
  <si>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</si>
  <si>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</si>
  <si>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</si>
  <si>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</si>
  <si>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</si>
  <si>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</si>
  <si>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</si>
  <si>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</si>
  <si>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</si>
  <si>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</si>
  <si>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</si>
  <si>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</si>
  <si>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</si>
  <si>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</si>
  <si>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</si>
  <si>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</si>
  <si>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</si>
  <si>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</si>
  <si>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</si>
  <si>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</si>
  <si>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</si>
  <si>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</si>
  <si>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</si>
  <si>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</si>
  <si>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</si>
  <si>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</si>
  <si>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</si>
  <si>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</si>
  <si>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</si>
  <si>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</si>
  <si>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</si>
  <si>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</si>
  <si>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</si>
  <si>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</si>
  <si>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</si>
  <si>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</si>
  <si>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</si>
  <si>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</si>
  <si>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</si>
  <si>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</si>
  <si>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</si>
  <si>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</si>
  <si>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</si>
  <si>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</si>
  <si>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</si>
  <si>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</si>
  <si>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</si>
  <si>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</si>
  <si>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</si>
  <si>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</si>
  <si>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</si>
  <si>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</si>
  <si>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</si>
  <si>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</si>
  <si>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</si>
  <si>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</si>
  <si>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</si>
  <si>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</si>
  <si>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</si>
  <si>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</si>
  <si>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</si>
  <si>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</si>
  <si>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</si>
  <si>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</si>
  <si>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</si>
  <si>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</si>
  <si>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</si>
  <si>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</si>
  <si>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</si>
  <si>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</si>
  <si>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</si>
  <si>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</si>
  <si>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</si>
  <si>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</si>
  <si>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</si>
  <si>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</si>
  <si>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</si>
  <si>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</si>
  <si>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</si>
  <si>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</si>
  <si>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</si>
  <si>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</si>
  <si>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</si>
  <si>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</si>
  <si>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</si>
  <si>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</si>
  <si>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</si>
  <si>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</si>
  <si>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</si>
  <si>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</si>
  <si>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</si>
  <si>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</si>
  <si>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</si>
  <si>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</si>
  <si>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</si>
  <si>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</si>
  <si>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</si>
  <si>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</si>
  <si>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</si>
  <si>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</si>
  <si>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</si>
  <si>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</si>
  <si>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</si>
  <si>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</si>
  <si>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</si>
  <si>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</si>
  <si>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</si>
  <si>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</si>
  <si>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</si>
  <si>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</si>
  <si>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</si>
  <si>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</si>
  <si>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</si>
  <si>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</si>
  <si>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</si>
  <si>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</si>
  <si>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</si>
  <si>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</si>
  <si>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</si>
  <si>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</si>
  <si>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</si>
  <si>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</si>
  <si>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</si>
  <si>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</si>
  <si>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</si>
  <si>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</si>
  <si>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</si>
  <si>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</si>
  <si>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</si>
  <si>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</si>
  <si>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</si>
  <si>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</si>
  <si>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</si>
  <si>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</si>
  <si>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</si>
  <si>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</si>
  <si>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</si>
  <si>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</si>
  <si>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</si>
  <si>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</si>
  <si>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</si>
  <si>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</si>
  <si>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</si>
  <si>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</si>
  <si>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</si>
  <si>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</si>
  <si>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</si>
  <si>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</si>
  <si>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</si>
  <si>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</si>
  <si>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</si>
  <si>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</si>
  <si>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</si>
  <si>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</si>
  <si>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</si>
  <si>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</si>
  <si>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</si>
  <si>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</si>
  <si>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</si>
  <si>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</si>
  <si>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</si>
  <si>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</si>
  <si>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</si>
  <si>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</si>
  <si>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</si>
  <si>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</si>
  <si>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</si>
  <si>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</si>
  <si>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</si>
  <si>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</si>
  <si>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</si>
  <si>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</si>
  <si>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</si>
  <si>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</si>
  <si>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</si>
  <si>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</si>
  <si>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</si>
  <si>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</si>
  <si>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</si>
  <si>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</si>
  <si>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</si>
  <si>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</si>
  <si>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</si>
  <si>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</si>
  <si>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</si>
  <si>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</si>
  <si>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</si>
  <si>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</si>
  <si>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</si>
  <si>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</si>
  <si>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</si>
  <si>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</si>
  <si>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</si>
  <si>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</si>
  <si>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</si>
  <si>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</si>
  <si>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</si>
  <si>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</si>
  <si>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</si>
  <si>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</si>
  <si>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</si>
  <si>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</si>
  <si>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</si>
  <si>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</si>
  <si>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</si>
  <si>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</si>
  <si>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</si>
  <si>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</si>
  <si>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</si>
  <si>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</si>
  <si>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</si>
  <si>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</si>
  <si>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</si>
  <si>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</si>
  <si>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</si>
  <si>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</si>
  <si>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</si>
  <si>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</si>
  <si>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</si>
  <si>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</si>
  <si>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</si>
  <si>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</si>
  <si>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</si>
  <si>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</si>
  <si>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</si>
  <si>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</si>
  <si>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</si>
  <si>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</si>
  <si>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</si>
  <si>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</si>
  <si>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</si>
  <si>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</si>
  <si>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</si>
  <si>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</si>
  <si>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</si>
  <si>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</si>
  <si>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</si>
  <si>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</si>
  <si>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</si>
  <si>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</si>
  <si>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</si>
  <si>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</si>
  <si>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</si>
  <si>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</si>
  <si>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</si>
  <si>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</si>
  <si>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</si>
  <si>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</si>
  <si>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</si>
  <si>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</si>
  <si>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</si>
  <si>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</si>
  <si>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</si>
  <si>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</si>
  <si>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</si>
  <si>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</si>
  <si>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</si>
  <si>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</si>
  <si>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</si>
  <si>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</si>
  <si>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</si>
  <si>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</si>
  <si>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</si>
  <si>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</si>
  <si>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</si>
  <si>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</si>
  <si>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</si>
  <si>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</si>
  <si>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</si>
  <si>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</si>
  <si>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</si>
  <si>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</si>
  <si>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</si>
  <si>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</si>
  <si>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</si>
  <si>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</si>
  <si>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</si>
  <si>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</si>
  <si>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</si>
  <si>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</si>
  <si>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</si>
  <si>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</si>
  <si>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</si>
  <si>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</si>
  <si>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</si>
  <si>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</si>
  <si>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</si>
  <si>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</si>
  <si>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</si>
  <si>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</si>
  <si>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</si>
  <si>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</si>
  <si>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</si>
  <si>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</si>
  <si>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</si>
  <si>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</si>
  <si>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</si>
  <si>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</si>
  <si>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</si>
  <si>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</si>
  <si>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</si>
  <si>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</si>
  <si>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</si>
  <si>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</si>
  <si>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</si>
  <si>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</si>
  <si>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</si>
  <si>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</si>
  <si>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</si>
  <si>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</si>
  <si>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</si>
  <si>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</si>
  <si>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</si>
  <si>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</si>
  <si>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</si>
  <si>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</si>
  <si>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</si>
  <si>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</si>
  <si>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</si>
  <si>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</si>
  <si>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</si>
  <si>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</si>
  <si>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</si>
  <si>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</si>
  <si>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</si>
  <si>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</si>
  <si>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</si>
  <si>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</si>
  <si>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</si>
  <si>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</si>
  <si>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</si>
  <si>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</si>
  <si>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</si>
  <si>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</si>
  <si>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</si>
  <si>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</si>
  <si>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</si>
  <si>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</si>
  <si>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</si>
  <si>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</si>
  <si>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</si>
  <si>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</si>
  <si>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</si>
  <si>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</si>
  <si>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</si>
  <si>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</si>
  <si>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</si>
  <si>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</si>
  <si>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</si>
  <si>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</si>
  <si>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</si>
  <si>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</si>
  <si>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</si>
  <si>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</si>
  <si>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</si>
  <si>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</si>
  <si>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</si>
  <si>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</si>
  <si>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</si>
  <si>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</si>
  <si>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</si>
  <si>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</si>
  <si>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</si>
  <si>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</si>
  <si>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</si>
  <si>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</si>
  <si>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</si>
  <si>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</si>
  <si>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</si>
  <si>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</si>
  <si>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</si>
  <si>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</si>
  <si>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</si>
  <si>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</si>
  <si>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</si>
  <si>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</si>
  <si>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</si>
  <si>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</si>
  <si>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</si>
  <si>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</si>
  <si>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</si>
  <si>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</si>
  <si>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</si>
  <si>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</si>
  <si>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</si>
  <si>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</si>
  <si>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</si>
  <si>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</si>
  <si>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</si>
  <si>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</si>
  <si>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</si>
  <si>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</si>
  <si>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</si>
  <si>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</si>
  <si>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</si>
  <si>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</si>
  <si>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</si>
  <si>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</si>
  <si>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</si>
  <si>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</si>
  <si>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</si>
  <si>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</si>
  <si>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</si>
  <si>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</si>
  <si>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</si>
  <si>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</si>
  <si>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</si>
  <si>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</si>
  <si>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</si>
  <si>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</si>
  <si>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</si>
  <si>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</si>
  <si>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</si>
  <si>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</si>
  <si>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</si>
  <si>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</si>
  <si>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</si>
  <si>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</si>
  <si>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</si>
  <si>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</si>
  <si>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</si>
  <si>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</si>
  <si>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</si>
  <si>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</si>
  <si>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</si>
  <si>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</si>
  <si>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</si>
  <si>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</si>
  <si>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</si>
  <si>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</si>
  <si>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</si>
  <si>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</si>
  <si>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</si>
  <si>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</si>
  <si>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</si>
  <si>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</si>
  <si>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</si>
  <si>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</si>
  <si>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</si>
  <si>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</si>
  <si>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</si>
  <si>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</si>
  <si>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</si>
  <si>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</si>
  <si>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</si>
  <si>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</si>
  <si>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</si>
  <si>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</si>
  <si>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</si>
  <si>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</si>
  <si>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</si>
  <si>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</si>
  <si>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</si>
  <si>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</si>
  <si>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</si>
  <si>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</si>
  <si>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</si>
  <si>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</si>
  <si>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</si>
  <si>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</si>
  <si>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</si>
  <si>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</si>
  <si>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</si>
  <si>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</si>
  <si>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</si>
  <si>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</si>
  <si>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</si>
  <si>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</si>
  <si>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</si>
  <si>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</si>
  <si>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</si>
  <si>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</si>
  <si>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</si>
  <si>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</si>
  <si>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</si>
  <si>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</si>
  <si>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</si>
  <si>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</si>
  <si>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</si>
  <si>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</si>
  <si>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</si>
  <si>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</si>
  <si>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</si>
  <si>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</si>
  <si>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</si>
  <si>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</si>
  <si>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</si>
  <si>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</si>
  <si>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</si>
  <si>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</si>
  <si>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</si>
  <si>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</si>
  <si>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</si>
  <si>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</si>
  <si>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</si>
  <si>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</si>
  <si>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</si>
  <si>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</si>
  <si>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</si>
  <si>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</si>
  <si>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</si>
  <si>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</si>
  <si>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</si>
  <si>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</si>
  <si>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</si>
  <si>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</si>
  <si>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</si>
  <si>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</si>
  <si>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</si>
  <si>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</si>
  <si>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</si>
  <si>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</si>
  <si>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</si>
  <si>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</si>
  <si>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</si>
  <si>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</si>
  <si>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</si>
  <si>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</si>
  <si>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</si>
  <si>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</si>
  <si>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</si>
  <si>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</si>
  <si>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</si>
  <si>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</si>
  <si>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</si>
  <si>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</si>
  <si>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</si>
  <si>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</si>
  <si>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</si>
  <si>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</si>
  <si>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</si>
  <si>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</si>
  <si>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</si>
  <si>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</si>
  <si>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</si>
  <si>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</si>
  <si>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</si>
  <si>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</si>
  <si>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</si>
  <si>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</si>
  <si>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</si>
  <si>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</si>
  <si>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</si>
  <si>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</si>
  <si>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</si>
  <si>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</si>
  <si>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</si>
  <si>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</si>
  <si>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</si>
  <si>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</si>
  <si>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</si>
  <si>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</si>
  <si>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</si>
  <si>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</si>
  <si>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</si>
  <si>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</si>
  <si>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</si>
  <si>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</si>
  <si>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</si>
  <si>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</si>
  <si>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</si>
  <si>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</si>
  <si>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</si>
  <si>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</si>
  <si>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</si>
  <si>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</si>
  <si>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</si>
  <si>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</si>
  <si>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</si>
  <si>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</si>
  <si>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</si>
  <si>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</si>
  <si>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</si>
  <si>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</si>
  <si>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</si>
  <si>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</si>
  <si>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</si>
  <si>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</si>
  <si>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</si>
  <si>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</si>
  <si>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</si>
  <si>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</si>
  <si>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</si>
  <si>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</si>
  <si>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</si>
  <si>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</si>
  <si>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</si>
  <si>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</si>
  <si>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</si>
  <si>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</si>
  <si>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</si>
  <si>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</si>
  <si>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</si>
  <si>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</si>
  <si>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</si>
  <si>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</si>
  <si>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</si>
  <si>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</si>
  <si>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</si>
  <si>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</si>
  <si>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</si>
  <si>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</si>
  <si>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</si>
  <si>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</si>
  <si>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</si>
  <si>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</si>
  <si>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</si>
  <si>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</si>
  <si>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</si>
  <si>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</si>
  <si>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</si>
  <si>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</si>
  <si>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</si>
  <si>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</si>
  <si>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</si>
  <si>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</si>
  <si>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</si>
  <si>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</si>
  <si>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</si>
  <si>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</si>
  <si>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</si>
  <si>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</si>
  <si>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</si>
  <si>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</si>
  <si>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</si>
  <si>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</si>
  <si>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</si>
  <si>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</si>
  <si>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</si>
  <si>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</si>
  <si>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</si>
  <si>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</si>
  <si>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</si>
  <si>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</si>
  <si>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</si>
  <si>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</si>
  <si>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</si>
  <si>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</si>
  <si>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</si>
  <si>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</si>
  <si>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</si>
  <si>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</si>
  <si>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</si>
  <si>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</si>
  <si>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</si>
  <si>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</si>
  <si>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</si>
  <si>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</si>
  <si>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</si>
  <si>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</si>
  <si>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</si>
  <si>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</si>
  <si>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</si>
  <si>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</si>
  <si>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</si>
  <si>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</si>
  <si>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</si>
  <si>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</si>
  <si>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</si>
  <si>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</si>
  <si>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</si>
  <si>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</si>
  <si>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</si>
  <si>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</si>
  <si>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</si>
  <si>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</si>
  <si>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</si>
  <si>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</si>
  <si>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</si>
  <si>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</si>
  <si>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</si>
  <si>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</si>
  <si>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</si>
  <si>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</si>
  <si>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</si>
  <si>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</si>
  <si>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</si>
  <si>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</si>
  <si>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</si>
  <si>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</si>
  <si>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</si>
  <si>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</si>
  <si>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</si>
  <si>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</si>
  <si>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</si>
  <si>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</si>
  <si>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</si>
  <si>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</si>
  <si>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</si>
  <si>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</si>
  <si>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</si>
  <si>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</si>
  <si>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</si>
  <si>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</si>
  <si>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</si>
  <si>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</si>
  <si>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</si>
  <si>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</si>
  <si>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</si>
  <si>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</si>
  <si>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</si>
  <si>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</si>
  <si>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</si>
  <si>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</si>
  <si>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</si>
  <si>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</si>
  <si>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</si>
  <si>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</si>
  <si>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</si>
  <si>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</si>
  <si>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</si>
  <si>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</si>
  <si>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</si>
  <si>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</si>
  <si>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</si>
  <si>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</si>
  <si>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</si>
  <si>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</si>
  <si>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</si>
  <si>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</si>
  <si>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</si>
  <si>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</si>
  <si>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</si>
  <si>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</si>
  <si>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</si>
  <si>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</si>
  <si>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</si>
  <si>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</si>
  <si>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</si>
  <si>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</si>
  <si>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</si>
  <si>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</si>
  <si>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</si>
  <si>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</si>
  <si>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</si>
  <si>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</si>
  <si>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</si>
  <si>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</si>
  <si>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</si>
  <si>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</si>
  <si>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</si>
  <si>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</si>
  <si>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</si>
  <si>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</si>
  <si>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</si>
  <si>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</si>
  <si>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</si>
  <si>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</si>
  <si>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</si>
  <si>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</si>
  <si>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</si>
  <si>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</si>
  <si>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</si>
  <si>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</si>
  <si>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</si>
  <si>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</si>
  <si>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</si>
  <si>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</si>
  <si>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</si>
  <si>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</si>
  <si>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</si>
  <si>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</si>
  <si>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</si>
  <si>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</si>
  <si>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</si>
  <si>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</si>
  <si>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</si>
  <si>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</si>
  <si>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</si>
  <si>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</si>
  <si>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</si>
  <si>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</si>
  <si>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</si>
  <si>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</si>
  <si>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</si>
  <si>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</si>
  <si>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</si>
  <si>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</si>
  <si>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</si>
  <si>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</si>
  <si>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</si>
  <si>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</si>
  <si>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</si>
  <si>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</si>
  <si>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</si>
  <si>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</si>
  <si>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</si>
  <si>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</si>
  <si>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</si>
  <si>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</si>
  <si>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</si>
  <si>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</si>
  <si>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</si>
  <si>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</si>
  <si>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</si>
  <si>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</si>
  <si>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</si>
  <si>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</si>
  <si>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</si>
  <si>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</si>
  <si>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</si>
  <si>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</si>
  <si>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</si>
  <si>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</si>
  <si>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</si>
  <si>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</si>
  <si>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</si>
  <si>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</si>
  <si>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</si>
  <si>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</si>
  <si>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</si>
  <si>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</si>
  <si>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</si>
  <si>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</si>
  <si>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</si>
  <si>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</si>
  <si>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</si>
  <si>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</si>
  <si>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</si>
  <si>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</si>
  <si>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</si>
  <si>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</si>
  <si>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</si>
  <si>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</si>
  <si>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</si>
  <si>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</si>
  <si>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</si>
  <si>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</si>
  <si>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</si>
  <si>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</si>
  <si>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</si>
  <si>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</si>
  <si>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</si>
  <si>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</si>
  <si>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</si>
  <si>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</si>
  <si>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</si>
  <si>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</si>
  <si>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</si>
  <si>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</si>
  <si>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</si>
  <si>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</si>
  <si>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</si>
  <si>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</si>
  <si>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</si>
  <si>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</si>
  <si>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</si>
  <si>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</si>
  <si>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</si>
  <si>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</si>
  <si>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</si>
  <si>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</si>
  <si>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</si>
  <si>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</si>
  <si>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</si>
  <si>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</si>
  <si>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</si>
  <si>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</si>
  <si>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</si>
  <si>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</si>
  <si>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</si>
  <si>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</si>
  <si>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</si>
  <si>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</si>
  <si>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</si>
  <si>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</si>
  <si>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</si>
  <si>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</si>
  <si>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</si>
  <si>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</si>
  <si>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</si>
  <si>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</si>
  <si>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</si>
  <si>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</si>
  <si>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</si>
  <si>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</si>
  <si>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</si>
  <si>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</si>
  <si>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</si>
  <si>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</si>
  <si>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</si>
  <si>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</si>
  <si>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</si>
  <si>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</si>
  <si>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</si>
  <si>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</si>
  <si>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</si>
  <si>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</si>
  <si>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</si>
  <si>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</si>
  <si>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</si>
  <si>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</si>
  <si>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</si>
  <si>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</si>
  <si>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</si>
  <si>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</si>
  <si>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</si>
  <si>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</si>
  <si>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</si>
  <si>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</si>
  <si>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</si>
  <si>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</si>
  <si>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</si>
  <si>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</si>
  <si>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</si>
  <si>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</si>
  <si>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</si>
  <si>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</si>
  <si>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</si>
  <si>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</si>
  <si>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</si>
  <si>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</si>
  <si>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</si>
  <si>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</si>
  <si>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</si>
  <si>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</si>
  <si>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</si>
  <si>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</si>
  <si>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</si>
  <si>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</si>
  <si>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</si>
  <si>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</si>
  <si>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</si>
  <si>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</si>
  <si>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</si>
  <si>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</si>
  <si>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</si>
  <si>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</si>
  <si>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</si>
  <si>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</si>
  <si>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</si>
  <si>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</si>
  <si>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</si>
  <si>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</si>
  <si>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</si>
  <si>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</si>
  <si>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</si>
  <si>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</si>
  <si>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</si>
  <si>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</si>
  <si>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</si>
  <si>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</si>
  <si>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</si>
  <si>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</si>
  <si>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</si>
  <si>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</si>
  <si>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</si>
  <si>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</si>
  <si>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</si>
  <si>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</si>
  <si>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</si>
  <si>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</si>
  <si>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</si>
  <si>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</si>
  <si>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</si>
  <si>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</si>
  <si>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</si>
  <si>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</si>
  <si>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</si>
  <si>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</si>
  <si>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</si>
  <si>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</si>
  <si>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</si>
  <si>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</si>
  <si>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</si>
  <si>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</si>
  <si>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</si>
  <si>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</si>
  <si>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</si>
  <si>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</si>
  <si>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</si>
  <si>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</si>
  <si>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</si>
  <si>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</si>
  <si>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</si>
  <si>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</si>
  <si>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</si>
  <si>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</si>
  <si>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</si>
  <si>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</si>
  <si>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</si>
  <si>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</si>
  <si>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</si>
  <si>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</si>
  <si>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</si>
  <si>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</si>
  <si>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</si>
  <si>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</si>
  <si>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</si>
  <si>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</si>
  <si>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</si>
  <si>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</si>
  <si>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</si>
  <si>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</si>
  <si>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</si>
  <si>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</si>
  <si>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</si>
  <si>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</si>
  <si>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</si>
  <si>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</si>
  <si>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</si>
  <si>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</si>
  <si>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</si>
  <si>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</si>
  <si>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</si>
  <si>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</si>
  <si>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</si>
  <si>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</si>
  <si>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</si>
  <si>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</si>
  <si>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</si>
  <si>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</si>
  <si>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</si>
  <si>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</si>
  <si>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</si>
  <si>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</si>
  <si>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</si>
  <si>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</si>
  <si>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</si>
  <si>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</si>
  <si>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</si>
  <si>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</si>
  <si>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</si>
  <si>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</si>
  <si>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</si>
  <si>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</si>
  <si>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</si>
  <si>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</si>
  <si>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</si>
  <si>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</si>
  <si>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</si>
  <si>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</si>
  <si>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</si>
  <si>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</si>
  <si>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</si>
  <si>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</si>
  <si>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</si>
  <si>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</si>
  <si>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</si>
  <si>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</si>
  <si>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</si>
  <si>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</si>
  <si>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</si>
  <si>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</si>
  <si>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</si>
  <si>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</si>
  <si>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</si>
  <si>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</si>
  <si>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</si>
  <si>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</si>
  <si>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</si>
  <si>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</si>
  <si>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</si>
  <si>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</si>
  <si>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</si>
  <si>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</si>
  <si>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</si>
  <si>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</si>
  <si>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</si>
  <si>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</si>
  <si>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</si>
  <si>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</si>
  <si>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</si>
  <si>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</si>
  <si>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</si>
  <si>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</si>
  <si>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</si>
  <si>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</si>
  <si>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</si>
  <si>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</si>
  <si>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</si>
  <si>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</si>
  <si>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</si>
  <si>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</si>
  <si>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</si>
  <si>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</si>
  <si>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</si>
  <si>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</si>
  <si>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</si>
  <si>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</si>
  <si>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</si>
  <si>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</si>
  <si>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</si>
  <si>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</si>
  <si>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</si>
  <si>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</si>
  <si>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</si>
  <si>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</si>
  <si>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</si>
  <si>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</si>
  <si>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</si>
  <si>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</si>
  <si>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</si>
  <si>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</si>
  <si>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</si>
  <si>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</si>
  <si>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</si>
  <si>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</si>
  <si>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</si>
  <si>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</si>
  <si>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</si>
  <si>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</si>
  <si>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</si>
  <si>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</si>
  <si>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</si>
  <si>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</si>
  <si>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</si>
  <si>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</si>
  <si>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</si>
  <si>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</si>
  <si>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</si>
  <si>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</si>
  <si>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</si>
  <si>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</si>
  <si>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</si>
  <si>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</si>
  <si>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</si>
  <si>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</si>
  <si>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</si>
  <si>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</si>
  <si>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</si>
  <si>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</si>
  <si>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</si>
  <si>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</si>
  <si>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</si>
  <si>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</si>
  <si>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</si>
  <si>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</si>
  <si>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</si>
  <si>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</si>
  <si>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</si>
  <si>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</si>
  <si>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</si>
  <si>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</si>
  <si>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</si>
  <si>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</si>
  <si>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</si>
  <si>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</si>
  <si>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</si>
  <si>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</si>
  <si>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</si>
  <si>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</si>
  <si>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</si>
  <si>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</si>
  <si>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</si>
  <si>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</si>
  <si>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</si>
  <si>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</si>
  <si>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</si>
  <si>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</si>
  <si>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</si>
  <si>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</si>
  <si>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</si>
  <si>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</si>
  <si>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</si>
  <si>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</si>
  <si>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</si>
  <si>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</si>
  <si>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</si>
  <si>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</si>
  <si>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</si>
  <si>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</si>
  <si>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</si>
  <si>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</si>
  <si>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</si>
  <si>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</si>
  <si>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</si>
  <si>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</si>
  <si>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</si>
  <si>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</si>
  <si>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</si>
  <si>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</si>
  <si>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</si>
  <si>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</si>
  <si>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</si>
  <si>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</si>
  <si>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</si>
  <si>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</si>
  <si>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</si>
  <si>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</si>
  <si>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</si>
  <si>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</si>
  <si>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</si>
  <si>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</si>
  <si>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</si>
  <si>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</si>
  <si>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</si>
  <si>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</si>
  <si>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</si>
  <si>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</si>
  <si>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</si>
  <si>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</si>
  <si>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</si>
  <si>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</si>
  <si>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</si>
  <si>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</si>
  <si>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</si>
  <si>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</si>
  <si>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</si>
  <si>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</si>
  <si>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</si>
  <si>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</si>
  <si>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</si>
  <si>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</si>
  <si>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</si>
  <si>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</si>
  <si>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</si>
  <si>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</si>
  <si>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</si>
  <si>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</si>
  <si>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</si>
  <si>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</si>
  <si>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</si>
  <si>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</si>
  <si>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</si>
  <si>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</si>
  <si>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</si>
  <si>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</si>
  <si>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</si>
  <si>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</si>
  <si>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</si>
  <si>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</si>
  <si>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</si>
  <si>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</si>
  <si>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</si>
  <si>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</si>
  <si>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</si>
  <si>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</si>
  <si>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</si>
  <si>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</si>
  <si>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</si>
  <si>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</si>
  <si>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</si>
  <si>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</si>
  <si>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</si>
  <si>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</si>
  <si>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</si>
  <si>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</si>
  <si>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</si>
  <si>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</si>
  <si>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</si>
  <si>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</si>
  <si>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</si>
  <si>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</si>
  <si>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</si>
  <si>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</si>
  <si>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</si>
  <si>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</si>
  <si>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</si>
  <si>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</si>
  <si>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</si>
  <si>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</si>
  <si>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</si>
  <si>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</si>
  <si>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</si>
  <si>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</si>
  <si>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</si>
  <si>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</si>
  <si>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</si>
  <si>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</si>
  <si>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</si>
  <si>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</si>
  <si>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</si>
  <si>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</si>
  <si>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</si>
  <si>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</si>
  <si>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</si>
  <si>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</si>
  <si>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</si>
  <si>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</si>
  <si>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</si>
  <si>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</si>
  <si>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</si>
  <si>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</si>
  <si>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</si>
  <si>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</si>
  <si>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</si>
  <si>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</si>
  <si>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</si>
  <si>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</si>
  <si>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</si>
  <si>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</si>
  <si>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</si>
  <si>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</si>
  <si>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</si>
  <si>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</si>
  <si>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</si>
  <si>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</si>
  <si>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</si>
  <si>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</si>
  <si>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</si>
  <si>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</si>
  <si>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</si>
  <si>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</si>
  <si>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</si>
  <si>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</si>
  <si>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</si>
  <si>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</si>
  <si>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</si>
  <si>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</si>
  <si>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</si>
  <si>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</si>
  <si>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</si>
  <si>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</si>
  <si>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</si>
  <si>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</si>
  <si>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</si>
  <si>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</si>
  <si>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</si>
  <si>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</si>
  <si>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</si>
  <si>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</si>
  <si>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</si>
  <si>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</si>
  <si>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</si>
  <si>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</si>
  <si>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</si>
  <si>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</si>
  <si>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</si>
  <si>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</si>
  <si>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</si>
  <si>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</si>
  <si>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</si>
  <si>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</si>
  <si>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</si>
  <si>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</si>
  <si>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</si>
  <si>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</si>
  <si>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</si>
  <si>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</si>
  <si>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</si>
  <si>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</si>
  <si>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</si>
  <si>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</si>
  <si>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</si>
  <si>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</si>
  <si>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</si>
  <si>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</si>
  <si>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</si>
  <si>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</si>
  <si>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</si>
  <si>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</si>
  <si>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</si>
  <si>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</si>
  <si>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</si>
  <si>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</si>
  <si>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</si>
  <si>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</si>
  <si>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</si>
  <si>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</si>
  <si>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</si>
  <si>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</si>
  <si>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</si>
  <si>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</si>
  <si>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</si>
  <si>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</si>
  <si>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</si>
  <si>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</si>
  <si>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</si>
  <si>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</si>
  <si>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</si>
  <si>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</si>
  <si>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</si>
  <si>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</si>
  <si>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</si>
  <si>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</si>
  <si>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</si>
  <si>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</si>
  <si>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</si>
  <si>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</si>
  <si>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</si>
  <si>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</si>
  <si>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</si>
  <si>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</si>
  <si>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</si>
  <si>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</si>
  <si>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</si>
  <si>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</si>
  <si>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</si>
  <si>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</si>
  <si>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</si>
  <si>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</si>
  <si>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</si>
  <si>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</si>
  <si>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</si>
  <si>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</si>
  <si>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</si>
  <si>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</si>
  <si>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</si>
  <si>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</si>
  <si>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</si>
  <si>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</si>
  <si>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</si>
  <si>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</si>
  <si>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</si>
  <si>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</si>
  <si>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</si>
  <si>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</si>
  <si>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</si>
  <si>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</si>
  <si>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</si>
  <si>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</si>
  <si>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</si>
  <si>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</si>
  <si>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</si>
  <si>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</si>
  <si>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</si>
  <si>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</si>
  <si>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</si>
  <si>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</si>
  <si>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</si>
  <si>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</si>
  <si>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</si>
  <si>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</si>
  <si>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</si>
  <si>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</si>
  <si>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</si>
  <si>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</si>
  <si>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</si>
  <si>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</si>
  <si>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</si>
  <si>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</si>
  <si>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</si>
  <si>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</si>
  <si>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</si>
  <si>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</si>
  <si>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</si>
  <si>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</si>
  <si>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</si>
  <si>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</si>
  <si>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</si>
  <si>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</si>
  <si>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</si>
  <si>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</si>
  <si>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</si>
  <si>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</si>
  <si>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</si>
  <si>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</si>
  <si>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</si>
  <si>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</si>
  <si>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</si>
  <si>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</si>
  <si>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</si>
  <si>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</si>
  <si>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</si>
  <si>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</si>
  <si>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</si>
  <si>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</si>
  <si>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</si>
  <si>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</si>
  <si>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</si>
  <si>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</si>
  <si>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</si>
  <si>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</si>
  <si>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</si>
  <si>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</si>
  <si>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</si>
  <si>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</si>
  <si>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</si>
  <si>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</si>
  <si>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</si>
  <si>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</si>
  <si>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</si>
  <si>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</si>
  <si>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</si>
  <si>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</si>
  <si>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</si>
  <si>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</si>
  <si>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</si>
  <si>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</si>
  <si>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</si>
  <si>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</si>
  <si>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</si>
  <si>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</si>
  <si>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</si>
  <si>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</si>
  <si>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</si>
  <si>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</si>
  <si>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</si>
  <si>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</si>
  <si>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</si>
  <si>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</si>
  <si>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</si>
  <si>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</si>
  <si>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</si>
  <si>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</si>
  <si>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</si>
  <si>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</si>
  <si>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</si>
  <si>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</si>
  <si>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</si>
  <si>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</si>
  <si>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</si>
  <si>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</si>
  <si>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</si>
  <si>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</si>
  <si>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</si>
  <si>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</si>
  <si>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</si>
  <si>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</si>
  <si>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</si>
  <si>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</si>
  <si>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</si>
  <si>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</si>
  <si>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</si>
  <si>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</si>
  <si>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</si>
  <si>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</si>
  <si>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</si>
  <si>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</si>
  <si>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</si>
  <si>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</si>
  <si>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</si>
  <si>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</si>
  <si>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</si>
  <si>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</si>
  <si>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</si>
  <si>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</si>
  <si>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</si>
  <si>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</si>
  <si>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</si>
  <si>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</si>
  <si>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</si>
  <si>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</si>
  <si>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</si>
  <si>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</si>
  <si>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</si>
  <si>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</si>
  <si>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</si>
  <si>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</si>
  <si>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</si>
  <si>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</si>
  <si>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</si>
  <si>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</si>
  <si>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</si>
  <si>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</si>
  <si>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</si>
  <si>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</si>
  <si>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</si>
  <si>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</si>
  <si>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</si>
  <si>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</si>
  <si>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</si>
  <si>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</si>
  <si>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</si>
  <si>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</si>
  <si>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</si>
  <si>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</si>
  <si>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</si>
  <si>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</si>
  <si>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</si>
  <si>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</si>
  <si>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</si>
  <si>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</si>
  <si>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</si>
  <si>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</si>
  <si>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</si>
  <si>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</si>
  <si>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</si>
  <si>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</si>
  <si>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</si>
  <si>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</si>
  <si>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</si>
  <si>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</si>
  <si>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</si>
  <si>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</si>
  <si>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</si>
  <si>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</si>
  <si>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</si>
  <si>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</si>
  <si>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</si>
  <si>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</si>
  <si>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</si>
  <si>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</si>
  <si>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</si>
  <si>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</si>
  <si>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</si>
  <si>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</si>
  <si>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</si>
  <si>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</si>
  <si>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</si>
  <si>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</si>
  <si>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</si>
  <si>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</si>
  <si>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</si>
  <si>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</si>
  <si>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</si>
  <si>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</si>
  <si>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</si>
  <si>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</si>
  <si>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</si>
  <si>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</si>
  <si>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</si>
  <si>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</si>
  <si>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</si>
  <si>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</si>
  <si>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</si>
  <si>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</si>
  <si>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</si>
  <si>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</si>
  <si>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</si>
  <si>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</si>
  <si>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</si>
  <si>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</si>
  <si>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</si>
  <si>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</si>
  <si>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</si>
  <si>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</si>
  <si>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</si>
  <si>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</si>
  <si>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</si>
  <si>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</si>
  <si>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</si>
  <si>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</si>
  <si>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</si>
  <si>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</si>
  <si>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</si>
  <si>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</si>
  <si>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</si>
  <si>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</si>
  <si>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</si>
  <si>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</si>
  <si>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</si>
  <si>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</si>
  <si>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</si>
  <si>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</si>
  <si>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</si>
  <si>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</si>
  <si>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</si>
  <si>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</si>
  <si>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</si>
  <si>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</si>
  <si>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</si>
  <si>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</si>
  <si>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</si>
  <si>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</si>
  <si>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</si>
  <si>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</si>
  <si>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</si>
  <si>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</si>
  <si>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</si>
  <si>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</si>
  <si>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</si>
  <si>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</si>
  <si>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</si>
  <si>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</si>
  <si>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</si>
  <si>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</si>
  <si>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</si>
  <si>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</si>
  <si>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</si>
  <si>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</si>
  <si>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</si>
  <si>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</si>
  <si>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</si>
  <si>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</si>
  <si>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</si>
  <si>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</si>
  <si>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</si>
  <si>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</si>
  <si>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</si>
  <si>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</si>
  <si>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</si>
  <si>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</si>
  <si>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</si>
  <si>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</si>
  <si>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</si>
  <si>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</si>
  <si>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</si>
  <si>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</si>
  <si>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</si>
  <si>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</si>
  <si>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</si>
  <si>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</si>
  <si>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</si>
  <si>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</si>
  <si>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</si>
  <si>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</si>
  <si>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</si>
  <si>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</si>
  <si>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</si>
  <si>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</si>
  <si>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</si>
  <si>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</si>
  <si>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</si>
  <si>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</si>
  <si>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</si>
  <si>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</si>
  <si>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</si>
  <si>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</si>
  <si>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</si>
  <si>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</si>
  <si>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</si>
  <si>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</si>
  <si>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</si>
  <si>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</si>
  <si>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</si>
  <si>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</si>
  <si>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</si>
  <si>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</si>
  <si>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</si>
  <si>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</si>
  <si>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</si>
  <si>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</si>
  <si>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</si>
  <si>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</si>
  <si>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</si>
  <si>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</si>
  <si>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</si>
  <si>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</si>
  <si>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</si>
  <si>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</si>
  <si>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</si>
  <si>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</si>
  <si>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</si>
  <si>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</si>
  <si>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</si>
  <si>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</si>
  <si>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</si>
  <si>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</si>
  <si>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</si>
  <si>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</si>
  <si>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</si>
  <si>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</si>
  <si>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</si>
  <si>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</si>
  <si>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</si>
  <si>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</si>
  <si>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</si>
  <si>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</si>
  <si>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</si>
  <si>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</si>
  <si>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</si>
  <si>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</si>
  <si>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</si>
  <si>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</si>
  <si>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</si>
  <si>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</si>
  <si>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</si>
  <si>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</si>
  <si>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</si>
  <si>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</si>
  <si>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</si>
  <si>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</si>
  <si>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</si>
  <si>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</si>
  <si>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</si>
  <si>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</si>
  <si>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</si>
  <si>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</si>
  <si>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</si>
  <si>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</si>
  <si>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</si>
  <si>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</si>
  <si>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</si>
  <si>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</si>
  <si>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</si>
  <si>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</si>
  <si>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</si>
  <si>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</si>
  <si>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</si>
  <si>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</si>
  <si>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</si>
  <si>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</si>
  <si>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</si>
  <si>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</si>
  <si>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</si>
  <si>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</si>
  <si>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</si>
  <si>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</si>
  <si>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</si>
  <si>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</si>
  <si>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</si>
  <si>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</si>
  <si>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</si>
  <si>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</si>
  <si>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</si>
  <si>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</si>
  <si>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</si>
  <si>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</si>
  <si>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</si>
  <si>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</si>
  <si>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</si>
  <si>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</si>
  <si>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</si>
  <si>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</si>
  <si>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</si>
  <si>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</si>
  <si>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</si>
  <si>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</si>
  <si>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</si>
  <si>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</si>
  <si>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</si>
  <si>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</si>
  <si>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</si>
  <si>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</si>
  <si>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</si>
  <si>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</si>
  <si>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</si>
  <si>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</si>
  <si>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</si>
  <si>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</si>
  <si>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</si>
  <si>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</si>
  <si>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</si>
  <si>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</si>
  <si>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</si>
  <si>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</si>
  <si>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</si>
  <si>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</si>
  <si>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</si>
  <si>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</si>
  <si>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</si>
  <si>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</si>
  <si>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</si>
  <si>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</si>
  <si>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</si>
  <si>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</si>
  <si>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</si>
  <si>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</si>
  <si>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</si>
  <si>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</si>
  <si>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</si>
  <si>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</si>
  <si>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</si>
  <si>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</si>
  <si>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</si>
  <si>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</si>
  <si>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</si>
  <si>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</si>
  <si>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</si>
  <si>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</si>
  <si>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</si>
  <si>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</si>
  <si>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</si>
  <si>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</si>
  <si>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</si>
  <si>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</si>
  <si>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</si>
  <si>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</si>
  <si>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</si>
  <si>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</si>
  <si>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</si>
  <si>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</si>
  <si>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</si>
  <si>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</si>
  <si>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</si>
  <si>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</si>
  <si>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</si>
  <si>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</si>
  <si>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</si>
  <si>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</si>
  <si>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</si>
  <si>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</si>
  <si>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</si>
  <si>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</si>
  <si>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</si>
  <si>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</si>
  <si>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</si>
  <si>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</si>
  <si>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</si>
  <si>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</si>
  <si>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</si>
  <si>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</si>
  <si>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</si>
  <si>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</si>
  <si>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</si>
  <si>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</si>
  <si>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</si>
  <si>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</si>
  <si>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</si>
  <si>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</si>
  <si>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</si>
  <si>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</si>
  <si>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</si>
  <si>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</si>
  <si>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</si>
  <si>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</si>
  <si>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</si>
  <si>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</si>
  <si>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</si>
  <si>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</si>
  <si>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</si>
  <si>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</si>
  <si>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</si>
  <si>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</si>
  <si>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</si>
  <si>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</si>
  <si>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</si>
  <si>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</si>
  <si>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</si>
  <si>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</si>
  <si>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</si>
  <si>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</si>
  <si>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</si>
  <si>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</si>
  <si>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</si>
  <si>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</si>
  <si>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</si>
  <si>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</si>
  <si>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</si>
  <si>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</si>
  <si>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</si>
  <si>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</si>
  <si>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</si>
  <si>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</si>
  <si>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</si>
  <si>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</si>
  <si>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</si>
  <si>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</si>
  <si>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</si>
  <si>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</si>
  <si>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</si>
  <si>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</si>
  <si>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</si>
  <si>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</si>
  <si>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</si>
  <si>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</si>
  <si>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</si>
  <si>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</si>
  <si>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</si>
  <si>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</si>
  <si>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</si>
  <si>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</si>
  <si>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</si>
  <si>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</si>
  <si>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</si>
  <si>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</si>
  <si>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</si>
  <si>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</si>
  <si>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</si>
  <si>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</si>
  <si>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</si>
  <si>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</si>
  <si>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</si>
  <si>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</si>
  <si>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</si>
  <si>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</si>
  <si>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</si>
  <si>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</si>
  <si>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</si>
  <si>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</si>
  <si>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</si>
  <si>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</si>
  <si>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</si>
  <si>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</si>
  <si>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</si>
  <si>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</si>
  <si>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</si>
  <si>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</si>
  <si>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</si>
  <si>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</si>
  <si>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</si>
  <si>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</si>
  <si>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</si>
  <si>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</si>
  <si>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</si>
  <si>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</si>
  <si>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</si>
  <si>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</si>
  <si>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</si>
  <si>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</si>
  <si>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</si>
  <si>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</si>
  <si>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</si>
  <si>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</si>
  <si>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</si>
  <si>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</si>
  <si>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</si>
  <si>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</si>
  <si>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</si>
  <si>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</si>
  <si>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</si>
  <si>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</si>
  <si>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</si>
  <si>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</si>
  <si>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</si>
  <si>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</si>
  <si>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</si>
  <si>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</si>
  <si>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</si>
  <si>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</si>
  <si>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</si>
  <si>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</si>
  <si>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</si>
  <si>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</si>
  <si>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</si>
  <si>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</si>
  <si>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</si>
  <si>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</si>
  <si>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</si>
  <si>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</si>
  <si>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</si>
  <si>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</si>
  <si>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</si>
  <si>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</si>
  <si>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</si>
  <si>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</si>
  <si>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</si>
  <si>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</si>
  <si>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</si>
  <si>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</si>
  <si>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</si>
  <si>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</si>
  <si>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</si>
  <si>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</si>
  <si>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</si>
  <si>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</si>
  <si>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</si>
  <si>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</si>
  <si>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</si>
  <si>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</si>
  <si>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</si>
  <si>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</si>
  <si>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</si>
  <si>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</si>
  <si>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</si>
  <si>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</si>
  <si>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</si>
  <si>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</si>
  <si>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</si>
  <si>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</si>
  <si>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</si>
  <si>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</si>
  <si>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</si>
  <si>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</si>
  <si>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</si>
  <si>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</si>
  <si>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</si>
  <si>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</si>
  <si>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</si>
  <si>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</si>
  <si>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</si>
  <si>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</si>
  <si>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</si>
  <si>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</si>
  <si>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</si>
  <si>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</si>
  <si>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</si>
  <si>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</si>
  <si>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</si>
  <si>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</si>
  <si>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</si>
  <si>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</si>
  <si>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</si>
  <si>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</si>
  <si>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</si>
  <si>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</si>
  <si>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</si>
  <si>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</si>
  <si>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</si>
  <si>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</si>
  <si>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</si>
  <si>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</si>
  <si>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</si>
  <si>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</si>
  <si>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</si>
  <si>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</si>
  <si>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</si>
  <si>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</si>
  <si>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</si>
  <si>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</si>
  <si>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</si>
  <si>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</si>
  <si>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</si>
  <si>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</si>
  <si>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</si>
  <si>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</si>
  <si>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</si>
  <si>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</si>
  <si>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</si>
  <si>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</si>
  <si>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</si>
  <si>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</si>
  <si>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</si>
  <si>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</si>
  <si>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</si>
  <si>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</si>
  <si>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</si>
  <si>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</si>
  <si>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</si>
  <si>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</si>
  <si>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</si>
  <si>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</si>
  <si>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</si>
  <si>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</si>
  <si>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</si>
  <si>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</si>
  <si>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</si>
  <si>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</si>
  <si>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</si>
  <si>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</si>
  <si>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</si>
  <si>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</si>
  <si>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</si>
  <si>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</si>
  <si>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</si>
  <si>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</si>
  <si>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</si>
  <si>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</si>
  <si>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</si>
  <si>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</si>
  <si>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</si>
  <si>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</si>
  <si>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</si>
  <si>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</si>
  <si>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</si>
  <si>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</si>
  <si>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</si>
  <si>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</si>
  <si>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</si>
  <si>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</si>
  <si>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</si>
  <si>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</si>
  <si>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</si>
  <si>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</si>
  <si>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</si>
  <si>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</si>
  <si>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</si>
  <si>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</si>
  <si>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</si>
  <si>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</si>
  <si>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</si>
  <si>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</si>
  <si>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</si>
  <si>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</si>
  <si>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</si>
  <si>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</si>
  <si>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</si>
  <si>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</si>
  <si>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</si>
  <si>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</si>
  <si>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</si>
  <si>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</si>
  <si>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</si>
  <si>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</si>
  <si>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</si>
  <si>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</si>
  <si>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</si>
  <si>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</si>
  <si>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</si>
  <si>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</si>
  <si>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</si>
  <si>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</si>
  <si>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</si>
  <si>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</si>
  <si>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</si>
  <si>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</si>
  <si>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</si>
  <si>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</si>
  <si>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</si>
  <si>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</si>
  <si>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</si>
  <si>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</si>
  <si>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</si>
  <si>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</si>
  <si>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</si>
  <si>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</si>
  <si>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</si>
  <si>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</si>
  <si>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</si>
  <si>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</si>
  <si>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</si>
  <si>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</si>
  <si>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</si>
  <si>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</si>
  <si>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</si>
  <si>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</si>
  <si>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</si>
  <si>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</si>
  <si>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</si>
  <si>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</si>
  <si>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</si>
  <si>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</si>
  <si>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</si>
  <si>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</si>
  <si>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</si>
  <si>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</si>
  <si>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</si>
  <si>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</si>
  <si>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</si>
  <si>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</si>
  <si>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</si>
  <si>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</si>
  <si>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</si>
  <si>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</si>
  <si>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</si>
  <si>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</si>
  <si>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</si>
  <si>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</si>
  <si>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</si>
  <si>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</si>
  <si>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</si>
  <si>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</si>
  <si>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</si>
  <si>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</si>
  <si>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</si>
  <si>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</si>
  <si>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</si>
  <si>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</si>
  <si>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ICBF</t>
  </si>
  <si>
    <t>20-97-2019</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</si>
  <si>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</si>
  <si>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20-436-2018</t>
  </si>
  <si>
    <t>PRESTAR EL SERVICIO DE HCB FAMI Y HCB FAMILIARES DE CONFORMIDAD CON LAS DIRECTRICES, LINEAMIENTOS Y PARÁMETROS ESTABLECIDOS POR EL ICBF EN ARMONÍA CON LA POLITICA DE ESTADO PARA EL DESARROLLO INTEGRAL DE LA PRIMERA INFANCIA DE CERO A SIEMPRE.</t>
  </si>
  <si>
    <t>20-304-2018</t>
  </si>
  <si>
    <t>PRESTAR EL SERVICIO DE EDUCACIÓN INICIAL EN EL MARCO DE LA ATENCIÓN INTEGRAL A NIÑAS Y NIÑOS MENORES DE 5 AÑOS, O HASTA SU INGRESO AL GRADO DE TRANSICIÓN, DE CONFORMIDAD CON LOS MANUALES OPERATIVOS DE LA MODALIDAD Y LAS DIRECTRICES ESTABLECIDA POR EL ICBF, EN ARMONÍA CON LA POLÍTICA DE ESTADO PARA EL DESARROLLO INTEGRAL DE LA PRIMERA INFANCIA DE CERO A SIEMPRE, EN EL SERVICIO DE CENTROS DE DESARROLLO INFANTIL</t>
  </si>
  <si>
    <t>20-527-2016</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</si>
  <si>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AGRUPADOS, EMPRESARIALES, JARDINES SOCIALES, FAMI Y HOGARES COMUNITARIOS INTEGRALES.</t>
  </si>
  <si>
    <t>20-685-2016</t>
  </si>
  <si>
    <t>PRESTAR EL SERVICIO DE ATENCIÓN A NIÑOS Y NIÑAS MENORES DE 5 DE CINCO AÑOS, O HASTA SU INGRESO AL GRADO DE TRANSICIÓN, CON EL FINDE PROMOVER EL DESARROLLO INTEGRAL DE LA PRIMERA INFANCIA CON CALIDAD, DE CONFORMIDAD CON EL LINEAMIENTO, EL MANUAL OPERATIVO Y LAS DIRECTRICES ESTABLECIDAS POR EL ICBF, EN EL MARCO DE LA POLÍTICA DE ESTADO PARA EL DESARROLLO DE LA PRIMERA INFANCIA DE CERO A SIEMPRE, EN EL SERVICIO CENTRO DE DESARROLLO INFANTIL</t>
  </si>
  <si>
    <t>20-399-2017</t>
  </si>
  <si>
    <t>$748.046.685</t>
  </si>
  <si>
    <t>20-104-2020</t>
  </si>
  <si>
    <t>PRESTAR LOS SERVICIOS DE EDUCACIÓN INICIAL EN EL MARCO DE LA ATENCIÓN INTEGRAL EN CENTROS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</si>
  <si>
    <t>20003772020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</si>
  <si>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</si>
  <si>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JENNIFER PATRICIA ROMERO ORTEGA</t>
  </si>
  <si>
    <t>CR 9 No. 7 - 80 BARRIO LAS FLORES PUEBLO BELLO - CESAR</t>
  </si>
  <si>
    <t>3152168107</t>
  </si>
  <si>
    <t>PUEBLO BELLO - CESAR</t>
  </si>
  <si>
    <t>cdipueblobello@hotmail.com</t>
  </si>
  <si>
    <t>20-88-2016</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</si>
  <si>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Y ESTANDARES ESTABLECIDOS POR EL ICBF, EN EL MARCO DE LA ESTRATEGIA DE ATENCION INTEGRAL "DE CERO A SIEMPRE" </t>
  </si>
  <si>
    <t>20-120-2015</t>
  </si>
  <si>
    <t xml:space="preserve">                                                                                                                         </t>
  </si>
  <si>
    <t xml:space="preserve">              </t>
  </si>
  <si>
    <t xml:space="preserv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</si>
  <si>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</si>
  <si>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20-130-2014</t>
  </si>
  <si>
    <t>2021-20-10000675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</si>
</sst>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5" zoomScale="80" zoomScaleNormal="80" zoomScaleSheetLayoutView="40" zoomScalePageLayoutView="40" workbookViewId="0">
      <selection activeCell="E15" sqref="E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459</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800145035</v>
      </c>
      <c r="C20" s="5"/>
      <c r="D20" s="73"/>
      <c r="E20" s="5"/>
      <c r="F20" s="5"/>
      <c r="G20" s="5"/>
      <c r="H20" s="185"/>
      <c r="I20" s="148" t="s">
        <v>459</v>
      </c>
      <c r="J20" s="149" t="s">
        <v>479</v>
      </c>
      <c r="K20" s="150">
        <v>1270218950</v>
      </c>
      <c r="L20" s="151"/>
      <c r="M20" s="151">
        <v>44561</v>
      </c>
      <c r="N20" s="134">
        <f>+(M20-L20)/30</f>
        <v>1485.3666666666666</v>
      </c>
      <c r="O20" s="137"/>
      <c r="U20" s="133"/>
      <c r="V20" s="105">
        <f ca="1">NOW()</f>
        <v>44194.460905555556</v>
      </c>
      <c r="W20" s="105">
        <f ca="1">NOW()</f>
        <v>44194.460905555556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HOGARES COMUNITARIOS MIXTOS PUEBLO BELLO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43482</v>
      </c>
      <c r="F48" s="144">
        <v>43814</v>
      </c>
      <c r="G48" s="159">
        <f>IF(AND(E48&lt;&gt;"",F48&lt;&gt;""),((F48-E48)/30),"")</f>
        <v>11.066666666666666</v>
      </c>
      <c r="H48" s="114" t="s">
        <v>2679</v>
      </c>
      <c r="I48" s="113" t="s">
        <v>459</v>
      </c>
      <c r="J48" s="113" t="s">
        <v>479</v>
      </c>
      <c r="K48" s="116">
        <v>842634830</v>
      </c>
      <c r="L48" s="115" t="s">
        <v>1148</v>
      </c>
      <c r="M48" s="117">
        <v>1</v>
      </c>
      <c r="N48" s="115" t="s">
        <v>27</v>
      </c>
      <c r="O48" s="115" t="s">
        <v>1148</v>
      </c>
      <c r="P48" s="78"/>
    </row>
    <row r="49" spans="1:16" s="6" customFormat="1" ht="24.75" customHeight="1" x14ac:dyDescent="0.25">
      <c r="A49" s="142">
        <v>2</v>
      </c>
      <c r="B49" s="122" t="s">
        <v>2677</v>
      </c>
      <c r="C49" s="112" t="s">
        <v>31</v>
      </c>
      <c r="D49" s="121" t="s">
        <v>2680</v>
      </c>
      <c r="E49" s="144">
        <v>43449</v>
      </c>
      <c r="F49" s="144">
        <v>43921</v>
      </c>
      <c r="G49" s="159">
        <f t="shared" ref="G49:G50" si="2">IF(AND(E49&lt;&gt;"",F49&lt;&gt;""),((F49-E49)/30),"")</f>
        <v>15.733333333333333</v>
      </c>
      <c r="H49" s="122" t="s">
        <v>2681</v>
      </c>
      <c r="I49" s="113" t="s">
        <v>459</v>
      </c>
      <c r="J49" s="113" t="s">
        <v>479</v>
      </c>
      <c r="K49" s="116">
        <v>184445856</v>
      </c>
      <c r="L49" s="115" t="s">
        <v>1148</v>
      </c>
      <c r="M49" s="117">
        <v>1</v>
      </c>
      <c r="N49" s="115" t="s">
        <v>27</v>
      </c>
      <c r="O49" s="115" t="s">
        <v>26</v>
      </c>
      <c r="P49" s="78"/>
    </row>
    <row r="50" spans="1:16" s="6" customFormat="1" ht="24.75" customHeight="1" x14ac:dyDescent="0.25">
      <c r="A50" s="142">
        <v>3</v>
      </c>
      <c r="B50" s="122" t="s">
        <v>2677</v>
      </c>
      <c r="C50" s="112" t="s">
        <v>31</v>
      </c>
      <c r="D50" s="121" t="s">
        <v>2682</v>
      </c>
      <c r="E50" s="144">
        <v>43392</v>
      </c>
      <c r="F50" s="144">
        <v>43434</v>
      </c>
      <c r="G50" s="159">
        <f t="shared" si="2"/>
        <v>1.4</v>
      </c>
      <c r="H50" s="119" t="s">
        <v>2683</v>
      </c>
      <c r="I50" s="113" t="s">
        <v>459</v>
      </c>
      <c r="J50" s="113" t="s">
        <v>479</v>
      </c>
      <c r="K50" s="116">
        <v>86395428</v>
      </c>
      <c r="L50" s="115" t="s">
        <v>1148</v>
      </c>
      <c r="M50" s="117">
        <v>1</v>
      </c>
      <c r="N50" s="115" t="s">
        <v>27</v>
      </c>
      <c r="O50" s="115" t="s">
        <v>26</v>
      </c>
      <c r="P50" s="78"/>
    </row>
    <row r="51" spans="1:16" s="6" customFormat="1" ht="24.75" customHeight="1" outlineLevel="1" x14ac:dyDescent="0.25">
      <c r="A51" s="142">
        <v>4</v>
      </c>
      <c r="B51" s="122" t="s">
        <v>2677</v>
      </c>
      <c r="C51" s="112" t="s">
        <v>31</v>
      </c>
      <c r="D51" s="110" t="s">
        <v>2684</v>
      </c>
      <c r="E51" s="144">
        <v>42582</v>
      </c>
      <c r="F51" s="144">
        <v>43391</v>
      </c>
      <c r="G51" s="159">
        <f t="shared" ref="G51:G107" si="3">IF(AND(E51&lt;&gt;"",F51&lt;&gt;""),((F51-E51)/30),"")</f>
        <v>26.966666666666665</v>
      </c>
      <c r="H51" s="114" t="s">
        <v>2685</v>
      </c>
      <c r="I51" s="113" t="s">
        <v>459</v>
      </c>
      <c r="J51" s="113" t="s">
        <v>479</v>
      </c>
      <c r="K51" s="123">
        <v>216612906</v>
      </c>
      <c r="L51" s="115" t="s">
        <v>1148</v>
      </c>
      <c r="M51" s="117">
        <v>1</v>
      </c>
      <c r="N51" s="115" t="s">
        <v>27</v>
      </c>
      <c r="O51" s="115" t="s">
        <v>26</v>
      </c>
      <c r="P51" s="78"/>
    </row>
    <row r="52" spans="1:16" s="7" customFormat="1" ht="24.75" customHeight="1" outlineLevel="1" x14ac:dyDescent="0.25">
      <c r="A52" s="143">
        <v>5</v>
      </c>
      <c r="B52" s="122" t="s">
        <v>2677</v>
      </c>
      <c r="C52" s="112" t="s">
        <v>31</v>
      </c>
      <c r="D52" s="121" t="s">
        <v>2686</v>
      </c>
      <c r="E52" s="144">
        <v>42709</v>
      </c>
      <c r="F52" s="144">
        <v>43084</v>
      </c>
      <c r="G52" s="159">
        <f t="shared" si="3"/>
        <v>12.5</v>
      </c>
      <c r="H52" s="119" t="s">
        <v>2687</v>
      </c>
      <c r="I52" s="113" t="s">
        <v>459</v>
      </c>
      <c r="J52" s="113" t="s">
        <v>479</v>
      </c>
      <c r="K52" s="123">
        <v>880699790</v>
      </c>
      <c r="L52" s="115" t="s">
        <v>1148</v>
      </c>
      <c r="M52" s="117">
        <v>1</v>
      </c>
      <c r="N52" s="115" t="s">
        <v>27</v>
      </c>
      <c r="O52" s="115" t="s">
        <v>26</v>
      </c>
      <c r="P52" s="79"/>
    </row>
    <row r="53" spans="1:16" s="7" customFormat="1" ht="24.75" customHeight="1" outlineLevel="1" x14ac:dyDescent="0.25">
      <c r="A53" s="143">
        <v>6</v>
      </c>
      <c r="B53" s="122" t="s">
        <v>2677</v>
      </c>
      <c r="C53" s="112" t="s">
        <v>31</v>
      </c>
      <c r="D53" s="121" t="s">
        <v>2688</v>
      </c>
      <c r="E53" s="144">
        <v>43069</v>
      </c>
      <c r="F53" s="144">
        <v>43677</v>
      </c>
      <c r="G53" s="159">
        <f t="shared" si="3"/>
        <v>20.266666666666666</v>
      </c>
      <c r="H53" s="119" t="s">
        <v>2683</v>
      </c>
      <c r="I53" s="113" t="s">
        <v>459</v>
      </c>
      <c r="J53" s="113" t="s">
        <v>479</v>
      </c>
      <c r="K53" s="123" t="s">
        <v>2689</v>
      </c>
      <c r="L53" s="115" t="s">
        <v>1148</v>
      </c>
      <c r="M53" s="117">
        <v>1</v>
      </c>
      <c r="N53" s="115" t="s">
        <v>27</v>
      </c>
      <c r="O53" s="115" t="s">
        <v>26</v>
      </c>
      <c r="P53" s="79"/>
    </row>
    <row r="54" spans="1:16" s="7" customFormat="1" ht="24.75" customHeight="1" outlineLevel="1" x14ac:dyDescent="0.25">
      <c r="A54" s="143">
        <v>7</v>
      </c>
      <c r="B54" s="122" t="s">
        <v>2677</v>
      </c>
      <c r="C54" s="112" t="s">
        <v>31</v>
      </c>
      <c r="D54" s="110" t="s">
        <v>2699</v>
      </c>
      <c r="E54" s="144">
        <v>42395</v>
      </c>
      <c r="F54" s="144">
        <v>42674</v>
      </c>
      <c r="G54" s="159">
        <f t="shared" si="3"/>
        <v>9.3000000000000007</v>
      </c>
      <c r="H54" s="114" t="s">
        <v>2700</v>
      </c>
      <c r="I54" s="113" t="s">
        <v>459</v>
      </c>
      <c r="J54" s="113" t="s">
        <v>479</v>
      </c>
      <c r="K54" s="118">
        <v>670338760</v>
      </c>
      <c r="L54" s="115" t="s">
        <v>1148</v>
      </c>
      <c r="M54" s="117">
        <v>1</v>
      </c>
      <c r="N54" s="115" t="s">
        <v>27</v>
      </c>
      <c r="O54" s="115" t="s">
        <v>1148</v>
      </c>
      <c r="P54" s="79"/>
    </row>
    <row r="55" spans="1:16" s="7" customFormat="1" ht="24.75" customHeight="1" outlineLevel="1" x14ac:dyDescent="0.25">
      <c r="A55" s="143">
        <v>8</v>
      </c>
      <c r="B55" s="111" t="s">
        <v>2677</v>
      </c>
      <c r="C55" s="112" t="s">
        <v>31</v>
      </c>
      <c r="D55" s="110" t="s">
        <v>2701</v>
      </c>
      <c r="E55" s="144">
        <v>42037</v>
      </c>
      <c r="F55" s="144">
        <v>42369</v>
      </c>
      <c r="G55" s="159">
        <f t="shared" si="3"/>
        <v>11.066666666666666</v>
      </c>
      <c r="H55" s="114" t="s">
        <v>2705</v>
      </c>
      <c r="I55" s="113" t="s">
        <v>459</v>
      </c>
      <c r="J55" s="113" t="s">
        <v>479</v>
      </c>
      <c r="K55" s="118">
        <v>95865727</v>
      </c>
      <c r="L55" s="115" t="s">
        <v>1148</v>
      </c>
      <c r="M55" s="117">
        <v>1</v>
      </c>
      <c r="N55" s="115" t="s">
        <v>27</v>
      </c>
      <c r="O55" s="115" t="s">
        <v>1148</v>
      </c>
      <c r="P55" s="79"/>
    </row>
    <row r="56" spans="1:16" s="7" customFormat="1" ht="24.75" customHeight="1" outlineLevel="1" x14ac:dyDescent="0.25">
      <c r="A56" s="143">
        <v>9</v>
      </c>
      <c r="B56" s="122" t="s">
        <v>2677</v>
      </c>
      <c r="C56" s="112" t="s">
        <v>31</v>
      </c>
      <c r="D56" s="110" t="s">
        <v>2706</v>
      </c>
      <c r="E56" s="144">
        <v>41660</v>
      </c>
      <c r="F56" s="144">
        <v>42034</v>
      </c>
      <c r="G56" s="159">
        <f t="shared" si="3"/>
        <v>12.466666666666667</v>
      </c>
      <c r="H56" s="122" t="s">
        <v>2705</v>
      </c>
      <c r="I56" s="113" t="s">
        <v>459</v>
      </c>
      <c r="J56" s="113" t="s">
        <v>479</v>
      </c>
      <c r="K56" s="118">
        <f>70455812+16854933+13272133+68630</f>
        <v>100651508</v>
      </c>
      <c r="L56" s="115" t="s">
        <v>1148</v>
      </c>
      <c r="M56" s="117">
        <v>1</v>
      </c>
      <c r="N56" s="115" t="s">
        <v>27</v>
      </c>
      <c r="O56" s="115" t="s">
        <v>1148</v>
      </c>
      <c r="P56" s="79"/>
    </row>
    <row r="57" spans="1:16" s="7" customFormat="1" ht="24.75" customHeight="1" outlineLevel="1" x14ac:dyDescent="0.25">
      <c r="A57" s="143">
        <v>10</v>
      </c>
      <c r="B57" s="64"/>
      <c r="C57" s="65"/>
      <c r="D57" s="63"/>
      <c r="E57" s="144"/>
      <c r="F57" s="144"/>
      <c r="G57" s="159" t="str">
        <f t="shared" si="3"/>
        <v/>
      </c>
      <c r="H57" s="64" t="s">
        <v>2702</v>
      </c>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t="s">
        <v>2703</v>
      </c>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t="s">
        <v>2704</v>
      </c>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2690</v>
      </c>
      <c r="E114" s="144">
        <v>43889</v>
      </c>
      <c r="F114" s="144">
        <v>44196</v>
      </c>
      <c r="G114" s="159">
        <f>IF(AND(E114&lt;&gt;"",F114&lt;&gt;""),((F114-E114)/30),"")</f>
        <v>10.233333333333333</v>
      </c>
      <c r="H114" s="122" t="s">
        <v>2691</v>
      </c>
      <c r="I114" s="121" t="s">
        <v>459</v>
      </c>
      <c r="J114" s="121" t="s">
        <v>479</v>
      </c>
      <c r="K114" s="123">
        <v>1008548022</v>
      </c>
      <c r="L114" s="100">
        <f>+IF(AND(K114&gt;0,O114="Ejecución"),(K114/877802)*Tabla28[[#This Row],[% participación]],IF(AND(K114&gt;0,O114&lt;&gt;"Ejecución"),"-",""))</f>
        <v>1148.9470541192661</v>
      </c>
      <c r="M114" s="124" t="s">
        <v>1148</v>
      </c>
      <c r="N114" s="172">
        <v>1</v>
      </c>
      <c r="O114" s="161" t="s">
        <v>1150</v>
      </c>
      <c r="P114" s="78"/>
    </row>
    <row r="115" spans="1:16" s="6" customFormat="1" ht="24.75" customHeight="1" x14ac:dyDescent="0.25">
      <c r="A115" s="142">
        <v>2</v>
      </c>
      <c r="B115" s="160" t="s">
        <v>2665</v>
      </c>
      <c r="C115" s="162" t="s">
        <v>31</v>
      </c>
      <c r="D115" s="63" t="s">
        <v>2692</v>
      </c>
      <c r="E115" s="144">
        <v>44166</v>
      </c>
      <c r="F115" s="144">
        <v>44773</v>
      </c>
      <c r="G115" s="159">
        <f t="shared" ref="G115:G116" si="4">IF(AND(E115&lt;&gt;"",F115&lt;&gt;""),((F115-E115)/30),"")</f>
        <v>20.233333333333334</v>
      </c>
      <c r="H115" s="122" t="s">
        <v>2693</v>
      </c>
      <c r="I115" s="63" t="s">
        <v>459</v>
      </c>
      <c r="J115" s="63" t="s">
        <v>479</v>
      </c>
      <c r="K115" s="68">
        <v>286810612</v>
      </c>
      <c r="L115" s="100">
        <f>+IF(AND(K115&gt;0,O115="Ejecución"),(K115/877802)*Tabla28[[#This Row],[% participación]],IF(AND(K115&gt;0,O115&lt;&gt;"Ejecución"),"-",""))</f>
        <v>326.73725054169392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38106568.5</v>
      </c>
      <c r="F185" s="92"/>
      <c r="G185" s="93"/>
      <c r="H185" s="88"/>
      <c r="I185" s="90" t="s">
        <v>2627</v>
      </c>
      <c r="J185" s="165">
        <f>+SUM(M179:M183)</f>
        <v>0.02</v>
      </c>
      <c r="K185" s="201" t="s">
        <v>2628</v>
      </c>
      <c r="L185" s="201"/>
      <c r="M185" s="94">
        <f>+J185*(SUM(K20:K35))</f>
        <v>25404379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5">
        <v>32399</v>
      </c>
      <c r="D193" s="5"/>
      <c r="E193" s="126">
        <v>1692</v>
      </c>
      <c r="F193" s="5"/>
      <c r="G193" s="5"/>
      <c r="H193" s="146" t="s">
        <v>2694</v>
      </c>
      <c r="J193" s="5"/>
      <c r="K193" s="144">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2695</v>
      </c>
      <c r="J211" s="27" t="s">
        <v>2622</v>
      </c>
      <c r="K211" s="147" t="s">
        <v>2697</v>
      </c>
      <c r="L211" s="21"/>
      <c r="M211" s="21"/>
      <c r="N211" s="21"/>
      <c r="O211" s="8"/>
    </row>
    <row r="212" spans="1:15" x14ac:dyDescent="0.25">
      <c r="A212" s="9"/>
      <c r="B212" s="27" t="s">
        <v>2619</v>
      </c>
      <c r="C212" s="146" t="s">
        <v>2694</v>
      </c>
      <c r="D212" s="21"/>
      <c r="G212" s="27" t="s">
        <v>2621</v>
      </c>
      <c r="H212" s="147" t="s">
        <v>2696</v>
      </c>
      <c r="J212" s="27" t="s">
        <v>2623</v>
      </c>
      <c r="K212" s="146"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www.w3.org/XML/1998/namespace"/>
    <ds:schemaRef ds:uri="http://schemas.microsoft.com/office/2006/documentManagement/types"/>
    <ds:schemaRef ds:uri="http://purl.org/dc/elements/1.1/"/>
    <ds:schemaRef ds:uri="http://purl.org/dc/dcmitype/"/>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IMER ARDILA</cp:lastModifiedBy>
  <cp:lastPrinted>2020-12-28T13:06:24Z</cp:lastPrinted>
  <dcterms:created xsi:type="dcterms:W3CDTF">2020-10-14T21:57:42Z</dcterms:created>
  <dcterms:modified xsi:type="dcterms:W3CDTF">2020-12-29T16:05:28Z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