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75" windowWidth="20490" windowHeight="69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<sst xmlns="http://schemas.openxmlformats.org/spreadsheetml/2006/main" count="4809" uniqueCount="2783">
  <si>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</si>
  <si>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</si>
  <si>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</si>
  <si>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</si>
  <si>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</si>
  <si>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</si>
  <si>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</si>
  <si>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</si>
  <si>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</si>
  <si>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</si>
  <si>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</si>
  <si>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</si>
  <si>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</si>
  <si>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</si>
  <si>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</si>
  <si>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</si>
  <si>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</si>
  <si>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</si>
  <si>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</si>
  <si>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</si>
  <si>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</si>
  <si>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</si>
  <si>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</si>
  <si>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</si>
  <si>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</si>
  <si>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</si>
  <si>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</si>
  <si>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</si>
  <si>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</si>
  <si>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</si>
  <si>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</si>
  <si>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</si>
  <si>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</si>
  <si>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</si>
  <si>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</si>
  <si>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</si>
  <si>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</si>
  <si>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</si>
  <si>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</si>
  <si>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</si>
  <si>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</si>
  <si>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</si>
  <si>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</si>
  <si>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</si>
  <si>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</si>
  <si>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</si>
  <si>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</si>
  <si>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</si>
  <si>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</si>
  <si>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</si>
  <si>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</si>
  <si>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</si>
  <si>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</si>
  <si>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</si>
  <si>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</si>
  <si>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</si>
  <si>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</si>
  <si>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</si>
  <si>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</si>
  <si>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</si>
  <si>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</si>
  <si>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</si>
  <si>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</si>
  <si>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</si>
  <si>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</si>
  <si>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</si>
  <si>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</si>
  <si>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</si>
  <si>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</si>
  <si>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</si>
  <si>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</si>
  <si>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</si>
  <si>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</si>
  <si>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</si>
  <si>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</si>
  <si>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</si>
  <si>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</si>
  <si>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</si>
  <si>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</si>
  <si>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</si>
  <si>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</si>
  <si>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</si>
  <si>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</si>
  <si>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</si>
  <si>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</si>
  <si>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</si>
  <si>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</si>
  <si>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</si>
  <si>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</si>
  <si>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</si>
  <si>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</si>
  <si>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</si>
  <si>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</si>
  <si>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</si>
  <si>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</si>
  <si>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</si>
  <si>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</si>
  <si>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</si>
  <si>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</si>
  <si>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</si>
  <si>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</si>
  <si>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</si>
  <si>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</si>
  <si>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</si>
  <si>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</si>
  <si>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</si>
  <si>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</si>
  <si>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</si>
  <si>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</si>
  <si>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</si>
  <si>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</si>
  <si>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</si>
  <si>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</si>
  <si>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</si>
  <si>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</si>
  <si>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</si>
  <si>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</si>
  <si>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</si>
  <si>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</si>
  <si>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</si>
  <si>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</si>
  <si>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</si>
  <si>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</si>
  <si>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</si>
  <si>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</si>
  <si>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</si>
  <si>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</si>
  <si>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</si>
  <si>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</si>
  <si>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</si>
  <si>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</si>
  <si>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</si>
  <si>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</si>
  <si>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</si>
  <si>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</si>
  <si>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</si>
  <si>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</si>
  <si>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</si>
  <si>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</si>
  <si>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</si>
  <si>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</si>
  <si>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</si>
  <si>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</si>
  <si>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</si>
  <si>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</si>
  <si>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</si>
  <si>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</si>
  <si>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</si>
  <si>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</si>
  <si>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</si>
  <si>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</si>
  <si>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</si>
  <si>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</si>
  <si>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</si>
  <si>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</si>
  <si>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</si>
  <si>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</si>
  <si>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</si>
  <si>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</si>
  <si>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</si>
  <si>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</si>
  <si>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</si>
  <si>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</si>
  <si>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</si>
  <si>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</si>
  <si>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</si>
  <si>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</si>
  <si>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</si>
  <si>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</si>
  <si>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</si>
  <si>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</si>
  <si>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</si>
  <si>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</si>
  <si>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</si>
  <si>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</si>
  <si>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</si>
  <si>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</si>
  <si>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</si>
  <si>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</si>
  <si>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</si>
  <si>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</si>
  <si>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</si>
  <si>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</si>
  <si>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</si>
  <si>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</si>
  <si>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</si>
  <si>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</si>
  <si>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</si>
  <si>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</si>
  <si>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</si>
  <si>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</si>
  <si>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</si>
  <si>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</si>
  <si>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</si>
  <si>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</si>
  <si>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</si>
  <si>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</si>
  <si>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</si>
  <si>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</si>
  <si>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</si>
  <si>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</si>
  <si>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</si>
  <si>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</si>
  <si>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</si>
  <si>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</si>
  <si>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</si>
  <si>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</si>
  <si>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</si>
  <si>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</si>
  <si>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</si>
  <si>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</si>
  <si>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</si>
  <si>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</si>
  <si>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</si>
  <si>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</si>
  <si>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</si>
  <si>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</si>
  <si>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</si>
  <si>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</si>
  <si>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</si>
  <si>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</si>
  <si>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</si>
  <si>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</si>
  <si>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</si>
  <si>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</si>
  <si>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</si>
  <si>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</si>
  <si>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</si>
  <si>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</si>
  <si>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</si>
  <si>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</si>
  <si>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</si>
  <si>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</si>
  <si>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</si>
  <si>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</si>
  <si>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</si>
  <si>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</si>
  <si>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</si>
  <si>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</si>
  <si>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</si>
  <si>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</si>
  <si>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</si>
  <si>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</si>
  <si>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</si>
  <si>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</si>
  <si>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</si>
  <si>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</si>
  <si>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</si>
  <si>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</si>
  <si>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</si>
  <si>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</si>
  <si>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</si>
  <si>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</si>
  <si>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</si>
  <si>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</si>
  <si>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</si>
  <si>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</si>
  <si>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</si>
  <si>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</si>
  <si>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</si>
  <si>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</si>
  <si>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</si>
  <si>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</si>
  <si>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</si>
  <si>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</si>
  <si>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</si>
  <si>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</si>
  <si>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</si>
  <si>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</si>
  <si>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</si>
  <si>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</si>
  <si>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</si>
  <si>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</si>
  <si>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</si>
  <si>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</si>
  <si>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</si>
  <si>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</si>
  <si>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</si>
  <si>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</si>
  <si>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</si>
  <si>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</si>
  <si>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</si>
  <si>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</si>
  <si>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</si>
  <si>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</si>
  <si>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</si>
  <si>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</si>
  <si>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</si>
  <si>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</si>
  <si>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</si>
  <si>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</si>
  <si>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</si>
  <si>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</si>
  <si>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</si>
  <si>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</si>
  <si>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</si>
  <si>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</si>
  <si>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</si>
  <si>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</si>
  <si>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</si>
  <si>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</si>
  <si>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</si>
  <si>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</si>
  <si>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</si>
  <si>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</si>
  <si>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</si>
  <si>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</si>
  <si>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</si>
  <si>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</si>
  <si>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</si>
  <si>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</si>
  <si>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</si>
  <si>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</si>
  <si>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</si>
  <si>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</si>
  <si>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</si>
  <si>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</si>
  <si>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</si>
  <si>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</si>
  <si>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</si>
  <si>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</si>
  <si>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</si>
  <si>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</si>
  <si>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</si>
  <si>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</si>
  <si>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</si>
  <si>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</si>
  <si>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</si>
  <si>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</si>
  <si>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</si>
  <si>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</si>
  <si>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</si>
  <si>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</si>
  <si>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</si>
  <si>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</si>
  <si>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</si>
  <si>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</si>
  <si>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</si>
  <si>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</si>
  <si>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</si>
  <si>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</si>
  <si>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</si>
  <si>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</si>
  <si>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</si>
  <si>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</si>
  <si>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</si>
  <si>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</si>
  <si>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</si>
  <si>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</si>
  <si>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</si>
  <si>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</si>
  <si>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</si>
  <si>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</si>
  <si>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</si>
  <si>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</si>
  <si>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</si>
  <si>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</si>
  <si>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</si>
  <si>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</si>
  <si>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</si>
  <si>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</si>
  <si>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</si>
  <si>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</si>
  <si>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</si>
  <si>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</si>
  <si>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</si>
  <si>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</si>
  <si>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</si>
  <si>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</si>
  <si>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</si>
  <si>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</si>
  <si>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</si>
  <si>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</si>
  <si>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</si>
  <si>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</si>
  <si>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</si>
  <si>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</si>
  <si>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</si>
  <si>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</si>
  <si>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</si>
  <si>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</si>
  <si>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</si>
  <si>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</si>
  <si>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</si>
  <si>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</si>
  <si>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</si>
  <si>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</si>
  <si>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</si>
  <si>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</si>
  <si>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</si>
  <si>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</si>
  <si>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</si>
  <si>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</si>
  <si>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</si>
  <si>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</si>
  <si>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</si>
  <si>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</si>
  <si>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</si>
  <si>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</si>
  <si>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</si>
  <si>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</si>
  <si>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</si>
  <si>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</si>
  <si>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</si>
  <si>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</si>
  <si>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</si>
  <si>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</si>
  <si>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</si>
  <si>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</si>
  <si>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</si>
  <si>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</si>
  <si>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</si>
  <si>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</si>
  <si>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</si>
  <si>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</si>
  <si>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</si>
  <si>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</si>
  <si>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</si>
  <si>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</si>
  <si>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</si>
  <si>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</si>
  <si>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</si>
  <si>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</si>
  <si>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</si>
  <si>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</si>
  <si>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</si>
  <si>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</si>
  <si>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</si>
  <si>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</si>
  <si>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</si>
  <si>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</si>
  <si>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</si>
  <si>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</si>
  <si>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</si>
  <si>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</si>
  <si>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</si>
  <si>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</si>
  <si>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</si>
  <si>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</si>
  <si>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</si>
  <si>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</si>
  <si>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</si>
  <si>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</si>
  <si>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</si>
  <si>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</si>
  <si>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</si>
  <si>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</si>
  <si>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</si>
  <si>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</si>
  <si>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</si>
  <si>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</si>
  <si>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</si>
  <si>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</si>
  <si>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</si>
  <si>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</si>
  <si>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</si>
  <si>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</si>
  <si>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</si>
  <si>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</si>
  <si>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</si>
  <si>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</si>
  <si>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</si>
  <si>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</si>
  <si>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</si>
  <si>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</si>
  <si>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</si>
  <si>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</si>
  <si>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</si>
  <si>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</si>
  <si>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</si>
  <si>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</si>
  <si>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</si>
  <si>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</si>
  <si>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</si>
  <si>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</si>
  <si>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</si>
  <si>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</si>
  <si>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</si>
  <si>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</si>
  <si>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</si>
  <si>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</si>
  <si>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</si>
  <si>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</si>
  <si>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</si>
  <si>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</si>
  <si>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</si>
  <si>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</si>
  <si>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</si>
  <si>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</si>
  <si>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</si>
  <si>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</si>
  <si>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</si>
  <si>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</si>
  <si>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</si>
  <si>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</si>
  <si>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</si>
  <si>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</si>
  <si>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</si>
  <si>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</si>
  <si>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</si>
  <si>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</si>
  <si>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</si>
  <si>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</si>
  <si>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</si>
  <si>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</si>
  <si>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</si>
  <si>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</si>
  <si>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</si>
  <si>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</si>
  <si>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</si>
  <si>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</si>
  <si>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</si>
  <si>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</si>
  <si>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</si>
  <si>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</si>
  <si>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</si>
  <si>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</si>
  <si>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</si>
  <si>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</si>
  <si>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</si>
  <si>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</si>
  <si>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</si>
  <si>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</si>
  <si>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</si>
  <si>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</si>
  <si>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</si>
  <si>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</si>
  <si>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</si>
  <si>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</si>
  <si>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</si>
  <si>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</si>
  <si>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</si>
  <si>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</si>
  <si>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</si>
  <si>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</si>
  <si>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</si>
  <si>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</si>
  <si>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</si>
  <si>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</si>
  <si>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</si>
  <si>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</si>
  <si>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</si>
  <si>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</si>
  <si>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</si>
  <si>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</si>
  <si>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</si>
  <si>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</si>
  <si>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</si>
  <si>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</si>
  <si>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</si>
  <si>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</si>
  <si>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</si>
  <si>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</si>
  <si>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</si>
  <si>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</si>
  <si>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</si>
  <si>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</si>
  <si>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</si>
  <si>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</si>
  <si>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</si>
  <si>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</si>
  <si>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</si>
  <si>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</si>
  <si>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</si>
  <si>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</si>
  <si>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</si>
  <si>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</si>
  <si>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</si>
  <si>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</si>
  <si>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</si>
  <si>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</si>
  <si>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</si>
  <si>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</si>
  <si>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</si>
  <si>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</si>
  <si>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</si>
  <si>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</si>
  <si>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</si>
  <si>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</si>
  <si>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</si>
  <si>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</si>
  <si>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</si>
  <si>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</si>
  <si>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</si>
  <si>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</si>
  <si>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</si>
  <si>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</si>
  <si>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</si>
  <si>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</si>
  <si>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</si>
  <si>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</si>
  <si>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</si>
  <si>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</si>
  <si>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</si>
  <si>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</si>
  <si>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</si>
  <si>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</si>
  <si>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</si>
  <si>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</si>
  <si>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</si>
  <si>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</si>
  <si>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</si>
  <si>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</si>
  <si>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</si>
  <si>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</si>
  <si>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</si>
  <si>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</si>
  <si>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</si>
  <si>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</si>
  <si>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</si>
  <si>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</si>
  <si>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</si>
  <si>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</si>
  <si>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</si>
  <si>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</si>
  <si>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</si>
  <si>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</si>
  <si>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</si>
  <si>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</si>
  <si>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</si>
  <si>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</si>
  <si>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</si>
  <si>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</si>
  <si>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</si>
  <si>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</si>
  <si>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</si>
  <si>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</si>
  <si>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</si>
  <si>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</si>
  <si>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</si>
  <si>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</si>
  <si>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</si>
  <si>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</si>
  <si>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</si>
  <si>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</si>
  <si>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</si>
  <si>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</si>
  <si>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</si>
  <si>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</si>
  <si>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</si>
  <si>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</si>
  <si>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</si>
  <si>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</si>
  <si>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</si>
  <si>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</si>
  <si>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</si>
  <si>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</si>
  <si>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</si>
  <si>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</si>
  <si>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</si>
  <si>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</si>
  <si>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</si>
  <si>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</si>
  <si>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</si>
  <si>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</si>
  <si>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</si>
  <si>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</si>
  <si>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</si>
  <si>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</si>
  <si>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</si>
  <si>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</si>
  <si>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</si>
  <si>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</si>
  <si>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</si>
  <si>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</si>
  <si>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</si>
  <si>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</si>
  <si>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</si>
  <si>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</si>
  <si>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</si>
  <si>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</si>
  <si>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</si>
  <si>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</si>
  <si>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</si>
  <si>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</si>
  <si>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</si>
  <si>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</si>
  <si>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</si>
  <si>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</si>
  <si>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</si>
  <si>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</si>
  <si>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</si>
  <si>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</si>
  <si>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</si>
  <si>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</si>
  <si>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</si>
  <si>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</si>
  <si>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</si>
  <si>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</si>
  <si>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</si>
  <si>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</si>
  <si>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</si>
  <si>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</si>
  <si>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</si>
  <si>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</si>
  <si>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</si>
  <si>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</si>
  <si>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</si>
  <si>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</si>
  <si>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</si>
  <si>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</si>
  <si>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</si>
  <si>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</si>
  <si>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</si>
  <si>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</si>
  <si>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</si>
  <si>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</si>
  <si>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</si>
  <si>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</si>
  <si>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</si>
  <si>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</si>
  <si>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</si>
  <si>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</si>
  <si>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</si>
  <si>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</si>
  <si>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</si>
  <si>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</si>
  <si>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</si>
  <si>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</si>
  <si>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</si>
  <si>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</si>
  <si>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</si>
  <si>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</si>
  <si>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</si>
  <si>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</si>
  <si>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</si>
  <si>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</si>
  <si>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</si>
  <si>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</si>
  <si>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</si>
  <si>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</si>
  <si>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</si>
  <si>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</si>
  <si>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</si>
  <si>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</si>
  <si>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</si>
  <si>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</si>
  <si>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</si>
  <si>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</si>
  <si>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</si>
  <si>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</si>
  <si>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</si>
  <si>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</si>
  <si>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</si>
  <si>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</si>
  <si>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</si>
  <si>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</si>
  <si>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</si>
  <si>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</si>
  <si>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</si>
  <si>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</si>
  <si>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</si>
  <si>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</si>
  <si>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</si>
  <si>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</si>
  <si>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</si>
  <si>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</si>
  <si>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</si>
  <si>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</si>
  <si>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</si>
  <si>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</si>
  <si>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</si>
  <si>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</si>
  <si>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</si>
  <si>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</si>
  <si>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</si>
  <si>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</si>
  <si>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</si>
  <si>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</si>
  <si>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</si>
  <si>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</si>
  <si>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</si>
  <si>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</si>
  <si>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</si>
  <si>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</si>
  <si>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</si>
  <si>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</si>
  <si>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</si>
  <si>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</si>
  <si>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</si>
  <si>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</si>
  <si>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</si>
  <si>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</si>
  <si>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</si>
  <si>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</si>
  <si>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</si>
  <si>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</si>
  <si>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</si>
  <si>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</si>
  <si>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</si>
  <si>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</si>
  <si>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</si>
  <si>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</si>
  <si>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</si>
  <si>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</si>
  <si>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</si>
  <si>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</si>
  <si>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</si>
  <si>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</si>
  <si>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</si>
  <si>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</si>
  <si>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</si>
  <si>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</si>
  <si>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</si>
  <si>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</si>
  <si>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</si>
  <si>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</si>
  <si>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</si>
  <si>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</si>
  <si>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</si>
  <si>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</si>
  <si>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</si>
  <si>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</si>
  <si>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</si>
  <si>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</si>
  <si>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</si>
  <si>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</si>
  <si>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</si>
  <si>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</si>
  <si>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</si>
  <si>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</si>
  <si>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</si>
  <si>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</si>
  <si>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</si>
  <si>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</si>
  <si>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</si>
  <si>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</si>
  <si>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</si>
  <si>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</si>
  <si>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</si>
  <si>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</si>
  <si>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</si>
  <si>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</si>
  <si>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</si>
  <si>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</si>
  <si>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</si>
  <si>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</si>
  <si>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</si>
  <si>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</si>
  <si>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</si>
  <si>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</si>
  <si>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</si>
  <si>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</si>
  <si>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</si>
  <si>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</si>
  <si>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</si>
  <si>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</si>
  <si>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</si>
  <si>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</si>
  <si>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</si>
  <si>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</si>
  <si>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</si>
  <si>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</si>
  <si>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</si>
  <si>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</si>
  <si>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</si>
  <si>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</si>
  <si>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</si>
  <si>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</si>
  <si>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</si>
  <si>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</si>
  <si>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</si>
  <si>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</si>
  <si>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</si>
  <si>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</si>
  <si>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</si>
  <si>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</si>
  <si>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</si>
  <si>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</si>
  <si>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</si>
  <si>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</si>
  <si>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</si>
  <si>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</si>
  <si>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</si>
  <si>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</si>
  <si>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</si>
  <si>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</si>
  <si>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</si>
  <si>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</si>
  <si>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</si>
  <si>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</si>
  <si>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</si>
  <si>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</si>
  <si>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</si>
  <si>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</si>
  <si>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</si>
  <si>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</si>
  <si>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</si>
  <si>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</si>
  <si>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</si>
  <si>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</si>
  <si>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</si>
  <si>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</si>
  <si>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</si>
  <si>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</si>
  <si>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</si>
  <si>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</si>
  <si>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</si>
  <si>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</si>
  <si>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</si>
  <si>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</si>
  <si>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</si>
  <si>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</si>
  <si>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</si>
  <si>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</si>
  <si>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</si>
  <si>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</si>
  <si>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</si>
  <si>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</si>
  <si>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</si>
  <si>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</si>
  <si>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</si>
  <si>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</si>
  <si>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</si>
  <si>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</si>
  <si>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</si>
  <si>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</si>
  <si>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</si>
  <si>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</si>
  <si>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</si>
  <si>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</si>
  <si>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</si>
  <si>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</si>
  <si>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</si>
  <si>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</si>
  <si>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</si>
  <si>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</si>
  <si>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</si>
  <si>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</si>
  <si>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</si>
  <si>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</si>
  <si>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</si>
  <si>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</si>
  <si>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</si>
  <si>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</si>
  <si>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</si>
  <si>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</si>
  <si>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</si>
  <si>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</si>
  <si>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</si>
  <si>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</si>
  <si>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</si>
  <si>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</si>
  <si>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</si>
  <si>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</si>
  <si>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</si>
  <si>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</si>
  <si>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</si>
  <si>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</si>
  <si>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</si>
  <si>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</si>
  <si>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</si>
  <si>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</si>
  <si>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</si>
  <si>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</si>
  <si>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</si>
  <si>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</si>
  <si>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</si>
  <si>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</si>
  <si>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</si>
  <si>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</si>
  <si>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</si>
  <si>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</si>
  <si>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</si>
  <si>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</si>
  <si>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</si>
  <si>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</si>
  <si>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</si>
  <si>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</si>
  <si>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</si>
  <si>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</si>
  <si>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</si>
  <si>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</si>
  <si>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</si>
  <si>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</si>
  <si>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</si>
  <si>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</si>
  <si>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</si>
  <si>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</si>
  <si>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</si>
  <si>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</si>
  <si>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</si>
  <si>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</si>
  <si>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</si>
  <si>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</si>
  <si>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</si>
  <si>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</si>
  <si>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</si>
  <si>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</si>
  <si>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</si>
  <si>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</si>
  <si>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</si>
  <si>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</si>
  <si>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</si>
  <si>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</si>
  <si>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</si>
  <si>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</si>
  <si>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</si>
  <si>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</si>
  <si>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</si>
  <si>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</si>
  <si>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</si>
  <si>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</si>
  <si>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</si>
  <si>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</si>
  <si>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</si>
  <si>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</si>
  <si>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</si>
  <si>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</si>
  <si>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</si>
  <si>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</si>
  <si>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</si>
  <si>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</si>
  <si>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</si>
  <si>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</si>
  <si>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</si>
  <si>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</si>
  <si>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</si>
  <si>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</si>
  <si>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</si>
  <si>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</si>
  <si>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</si>
  <si>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</si>
  <si>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</si>
  <si>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</si>
  <si>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</si>
  <si>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</si>
  <si>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</si>
  <si>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</si>
  <si>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</si>
  <si>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</si>
  <si>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</si>
  <si>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</si>
  <si>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</si>
  <si>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</si>
  <si>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</si>
  <si>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</si>
  <si>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</si>
  <si>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</si>
  <si>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</si>
  <si>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</si>
  <si>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</si>
  <si>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</si>
  <si>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</si>
  <si>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</si>
  <si>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</si>
  <si>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</si>
  <si>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</si>
  <si>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</si>
  <si>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</si>
  <si>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</si>
  <si>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</si>
  <si>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</si>
  <si>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</si>
  <si>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</si>
  <si>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</si>
  <si>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</si>
  <si>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</si>
  <si>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</si>
  <si>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</si>
  <si>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</si>
  <si>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</si>
  <si>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</si>
  <si>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</si>
  <si>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</si>
  <si>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</si>
  <si>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</si>
  <si>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</si>
  <si>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</si>
  <si>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</si>
  <si>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</si>
  <si>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</si>
  <si>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</si>
  <si>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</si>
  <si>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</si>
  <si>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</si>
  <si>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</si>
  <si>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</si>
  <si>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</si>
  <si>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</si>
  <si>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</si>
  <si>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</si>
  <si>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</si>
  <si>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</si>
  <si>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</si>
  <si>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</si>
  <si>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</si>
  <si>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</si>
  <si>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</si>
  <si>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</si>
  <si>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</si>
  <si>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</si>
  <si>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</si>
  <si>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</si>
  <si>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</si>
  <si>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</si>
  <si>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</si>
  <si>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</si>
  <si>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</si>
  <si>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</si>
  <si>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</si>
  <si>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</si>
  <si>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</si>
  <si>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</si>
  <si>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</si>
  <si>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</si>
  <si>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</si>
  <si>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</si>
  <si>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</si>
  <si>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</si>
  <si>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</si>
  <si>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</si>
  <si>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</si>
  <si>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</si>
  <si>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</si>
  <si>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</si>
  <si>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</si>
  <si>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</si>
  <si>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</si>
  <si>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</si>
  <si>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</si>
  <si>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</si>
  <si>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</si>
  <si>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</si>
  <si>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</si>
  <si>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</si>
  <si>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</si>
  <si>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</si>
  <si>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</si>
  <si>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</si>
  <si>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</si>
  <si>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</si>
  <si>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</si>
  <si>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</si>
  <si>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</si>
  <si>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</si>
  <si>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</si>
  <si>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</si>
  <si>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</si>
  <si>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</si>
  <si>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</si>
  <si>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</si>
  <si>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</si>
  <si>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</si>
  <si>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</si>
  <si>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</si>
  <si>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</si>
  <si>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</si>
  <si>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</si>
  <si>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</si>
  <si>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</si>
  <si>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</si>
  <si>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</si>
  <si>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</si>
  <si>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</si>
  <si>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</si>
  <si>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</si>
  <si>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</si>
  <si>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</si>
  <si>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</si>
  <si>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</si>
  <si>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</si>
  <si>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</si>
  <si>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</si>
  <si>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</si>
  <si>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</si>
  <si>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</si>
  <si>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</si>
  <si>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</si>
  <si>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</si>
  <si>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</si>
  <si>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</si>
  <si>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</si>
  <si>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</si>
  <si>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</si>
  <si>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</si>
  <si>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</si>
  <si>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</si>
  <si>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</si>
  <si>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</si>
  <si>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</si>
  <si>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</si>
  <si>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</si>
  <si>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</si>
  <si>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</si>
  <si>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</si>
  <si>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</si>
  <si>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</si>
  <si>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</si>
  <si>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</si>
  <si>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</si>
  <si>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</si>
  <si>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</si>
  <si>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</si>
  <si>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</si>
  <si>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</si>
  <si>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</si>
  <si>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</si>
  <si>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</si>
  <si>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</si>
  <si>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</si>
  <si>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</si>
  <si>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</si>
  <si>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</si>
  <si>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</si>
  <si>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</si>
  <si>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</si>
  <si>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</si>
  <si>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</si>
  <si>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</si>
  <si>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</si>
  <si>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</si>
  <si>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</si>
  <si>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</si>
  <si>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</si>
  <si>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</si>
  <si>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</si>
  <si>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</si>
  <si>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</si>
  <si>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</si>
  <si>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</si>
  <si>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</si>
  <si>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</si>
  <si>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</si>
  <si>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</si>
  <si>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</si>
  <si>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</si>
  <si>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</si>
  <si>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</si>
  <si>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</si>
  <si>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</si>
  <si>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</si>
  <si>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</si>
  <si>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</si>
  <si>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</si>
  <si>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</si>
  <si>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</si>
  <si>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</si>
  <si>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</si>
  <si>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</si>
  <si>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</si>
  <si>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</si>
  <si>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</si>
  <si>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</si>
  <si>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</si>
  <si>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</si>
  <si>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</si>
  <si>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</si>
  <si>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</si>
  <si>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</si>
  <si>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</si>
  <si>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</si>
  <si>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</si>
  <si>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</si>
  <si>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</si>
  <si>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</si>
  <si>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</si>
  <si>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</si>
  <si>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</si>
  <si>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</si>
  <si>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</si>
  <si>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</si>
  <si>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</si>
  <si>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</si>
  <si>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</si>
  <si>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</si>
  <si>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</si>
  <si>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</si>
  <si>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</si>
  <si>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</si>
  <si>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</si>
  <si>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</si>
  <si>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</si>
  <si>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</si>
  <si>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</si>
  <si>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</si>
  <si>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</si>
  <si>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</si>
  <si>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</si>
  <si>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</si>
  <si>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</si>
  <si>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</si>
  <si>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</si>
  <si>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</si>
  <si>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</si>
  <si>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</si>
  <si>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</si>
  <si>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</si>
  <si>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</si>
  <si>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</si>
  <si>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</si>
  <si>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</si>
  <si>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</si>
  <si>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</si>
  <si>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</si>
  <si>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</si>
  <si>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</si>
  <si>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</si>
  <si>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</si>
  <si>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</si>
  <si>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</si>
  <si>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</si>
  <si>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</si>
  <si>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</si>
  <si>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</si>
  <si>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</si>
  <si>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</si>
  <si>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</si>
  <si>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</si>
  <si>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</si>
  <si>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</si>
  <si>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</si>
  <si>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</si>
  <si>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</si>
  <si>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</si>
  <si>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</si>
  <si>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</si>
  <si>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</si>
  <si>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</si>
  <si>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</si>
  <si>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</si>
  <si>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</si>
  <si>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</si>
  <si>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</si>
  <si>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</si>
  <si>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</si>
  <si>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</si>
  <si>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</si>
  <si>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</si>
  <si>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</si>
  <si>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</si>
  <si>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</si>
  <si>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</si>
  <si>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</si>
  <si>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</si>
  <si>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</si>
  <si>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</si>
  <si>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</si>
  <si>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</si>
  <si>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</si>
  <si>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</si>
  <si>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</si>
  <si>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</si>
  <si>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</si>
  <si>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</si>
  <si>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</si>
  <si>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</si>
  <si>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</si>
  <si>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</si>
  <si>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</si>
  <si>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</si>
  <si>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</si>
  <si>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</si>
  <si>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</si>
  <si>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</si>
  <si>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</si>
  <si>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</si>
  <si>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</si>
  <si>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</si>
  <si>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</si>
  <si>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</si>
  <si>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</si>
  <si>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</si>
  <si>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</si>
  <si>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</si>
  <si>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</si>
  <si>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</si>
  <si>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</si>
  <si>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</si>
  <si>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</si>
  <si>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</si>
  <si>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</si>
  <si>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</si>
  <si>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</si>
  <si>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</si>
  <si>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</si>
  <si>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</si>
  <si>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</si>
  <si>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</si>
  <si>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</si>
  <si>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</si>
  <si>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</si>
  <si>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</si>
  <si>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</si>
  <si>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</si>
  <si>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</si>
  <si>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</si>
  <si>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</si>
  <si>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</si>
  <si>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</si>
  <si>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</si>
  <si>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</si>
  <si>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</si>
  <si>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</si>
  <si>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</si>
  <si>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</si>
  <si>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</si>
  <si>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</si>
  <si>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</si>
  <si>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</si>
  <si>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</si>
  <si>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</si>
  <si>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</si>
  <si>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</si>
  <si>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</si>
  <si>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</si>
  <si>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</si>
  <si>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</si>
  <si>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</si>
  <si>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</si>
  <si>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</si>
  <si>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</si>
  <si>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</si>
  <si>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</si>
  <si>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</si>
  <si>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</si>
  <si>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</si>
  <si>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</si>
  <si>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</si>
  <si>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</si>
  <si>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</si>
  <si>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</si>
  <si>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</si>
  <si>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</si>
  <si>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</si>
  <si>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</si>
  <si>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</si>
  <si>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</si>
  <si>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</si>
  <si>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</si>
  <si>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</si>
  <si>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</si>
  <si>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</si>
  <si>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</si>
  <si>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</si>
  <si>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</si>
  <si>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</si>
  <si>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</si>
  <si>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</si>
  <si>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</si>
  <si>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</si>
  <si>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</si>
  <si>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</si>
  <si>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</si>
  <si>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</si>
  <si>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</si>
  <si>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</si>
  <si>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</si>
  <si>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</si>
  <si>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</si>
  <si>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</si>
  <si>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</si>
  <si>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</si>
  <si>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</si>
  <si>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</si>
  <si>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</si>
  <si>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</si>
  <si>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</si>
  <si>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</si>
  <si>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</si>
  <si>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</si>
  <si>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</si>
  <si>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</si>
  <si>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</si>
  <si>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</si>
  <si>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</si>
  <si>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</si>
  <si>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</si>
  <si>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</si>
  <si>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</si>
  <si>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</si>
  <si>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</si>
  <si>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</si>
  <si>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</si>
  <si>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</si>
  <si>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</si>
  <si>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</si>
  <si>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</si>
  <si>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</si>
  <si>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</si>
  <si>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</si>
  <si>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</si>
  <si>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</si>
  <si>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</si>
  <si>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</si>
  <si>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</si>
  <si>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</si>
  <si>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</si>
  <si>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</si>
  <si>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</si>
  <si>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</si>
  <si>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</si>
  <si>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</si>
  <si>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</si>
  <si>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</si>
  <si>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</si>
  <si>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</si>
  <si>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</si>
  <si>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</si>
  <si>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</si>
  <si>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</si>
  <si>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</si>
  <si>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</si>
  <si>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</si>
  <si>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</si>
  <si>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</si>
  <si>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</si>
  <si>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</si>
  <si>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</si>
  <si>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</si>
  <si>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</si>
  <si>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</si>
  <si>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</si>
  <si>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</si>
  <si>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</si>
  <si>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</si>
  <si>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</si>
  <si>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</si>
  <si>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</si>
  <si>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</si>
  <si>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</si>
  <si>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</si>
  <si>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</si>
  <si>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</si>
  <si>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</si>
  <si>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</si>
  <si>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</si>
  <si>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</si>
  <si>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</si>
  <si>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</si>
  <si>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</si>
  <si>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</si>
  <si>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</si>
  <si>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</si>
  <si>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</si>
  <si>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</si>
  <si>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</si>
  <si>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</si>
  <si>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</si>
  <si>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</si>
  <si>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</si>
  <si>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</si>
  <si>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</si>
  <si>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</si>
  <si>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</si>
  <si>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</si>
  <si>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</si>
  <si>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</si>
  <si>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</si>
  <si>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</si>
  <si>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</si>
  <si>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</si>
  <si>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</si>
  <si>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</si>
  <si>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</si>
  <si>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</si>
  <si>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</si>
  <si>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</si>
  <si>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</si>
  <si>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</si>
  <si>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</si>
  <si>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</si>
  <si>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</si>
  <si>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</si>
  <si>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</si>
  <si>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</si>
  <si>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</si>
  <si>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</si>
  <si>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</si>
  <si>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</si>
  <si>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</si>
  <si>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</si>
  <si>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</si>
  <si>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</si>
  <si>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</si>
  <si>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</si>
  <si>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</si>
  <si>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</si>
  <si>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</si>
  <si>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</si>
  <si>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</si>
  <si>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</si>
  <si>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</si>
  <si>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</si>
  <si>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</si>
  <si>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</si>
  <si>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</si>
  <si>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</si>
  <si>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</si>
  <si>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</si>
  <si>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</si>
  <si>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</si>
  <si>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</si>
  <si>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</si>
  <si>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</si>
  <si>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</si>
  <si>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</si>
  <si>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</si>
  <si>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</si>
  <si>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</si>
  <si>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</si>
  <si>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</si>
  <si>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</si>
  <si>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</si>
  <si>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</si>
  <si>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</si>
  <si>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</si>
  <si>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</si>
  <si>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</si>
  <si>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</si>
  <si>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</si>
  <si>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</si>
  <si>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</si>
  <si>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</si>
  <si>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</si>
  <si>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</si>
  <si>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</si>
  <si>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</si>
  <si>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</si>
  <si>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</si>
  <si>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</si>
  <si>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</si>
  <si>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</si>
  <si>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</si>
  <si>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</si>
  <si>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</si>
  <si>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</si>
  <si>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</si>
  <si>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</si>
  <si>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</si>
  <si>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</si>
  <si>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</si>
  <si>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</si>
  <si>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</si>
  <si>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</si>
  <si>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</si>
  <si>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</si>
  <si>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</si>
  <si>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</si>
  <si>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</si>
  <si>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</si>
  <si>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</si>
  <si>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</si>
  <si>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</si>
  <si>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</si>
  <si>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</si>
  <si>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</si>
  <si>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</si>
  <si>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</si>
  <si>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</si>
  <si>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</si>
  <si>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</si>
  <si>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</si>
  <si>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</si>
  <si>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</si>
  <si>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</si>
  <si>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</si>
  <si>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</si>
  <si>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</si>
  <si>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</si>
  <si>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</si>
  <si>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</si>
  <si>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</si>
  <si>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</si>
  <si>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</si>
  <si>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</si>
  <si>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</si>
  <si>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</si>
  <si>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</si>
  <si>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</si>
  <si>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</si>
  <si>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</si>
  <si>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</si>
  <si>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</si>
  <si>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</si>
  <si>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</si>
  <si>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</si>
  <si>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</si>
  <si>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</si>
  <si>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</si>
  <si>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</si>
  <si>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</si>
  <si>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</si>
  <si>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</si>
  <si>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</si>
  <si>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</si>
  <si>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</si>
  <si>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</si>
  <si>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</si>
  <si>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</si>
  <si>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</si>
  <si>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</si>
  <si>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</si>
  <si>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</si>
  <si>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</si>
  <si>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</si>
  <si>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</si>
  <si>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</si>
  <si>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</si>
  <si>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</si>
  <si>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</si>
  <si>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</si>
  <si>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</si>
  <si>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</si>
  <si>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</si>
  <si>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</si>
  <si>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</si>
  <si>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</si>
  <si>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</si>
  <si>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</si>
  <si>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</si>
  <si>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</si>
  <si>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</si>
  <si>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</si>
  <si>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</si>
  <si>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</si>
  <si>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</si>
  <si>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</si>
  <si>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</si>
  <si>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</si>
  <si>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</si>
  <si>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</si>
  <si>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</si>
  <si>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</si>
  <si>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</si>
  <si>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</si>
  <si>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</si>
  <si>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</si>
  <si>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</si>
  <si>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</si>
  <si>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</si>
  <si>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</si>
  <si>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</si>
  <si>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</si>
  <si>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</si>
  <si>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</si>
  <si>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</si>
  <si>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</si>
  <si>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</si>
  <si>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</si>
  <si>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</si>
  <si>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</si>
  <si>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</si>
  <si>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</si>
  <si>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</si>
  <si>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</si>
  <si>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</si>
  <si>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</si>
  <si>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</si>
  <si>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</si>
  <si>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</si>
  <si>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</si>
  <si>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</si>
  <si>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</si>
  <si>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</si>
  <si>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</si>
  <si>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</si>
  <si>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</si>
  <si>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</si>
  <si>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</si>
  <si>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</si>
  <si>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</si>
  <si>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</si>
  <si>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</si>
  <si>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</si>
  <si>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</si>
  <si>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</si>
  <si>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</si>
  <si>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</si>
  <si>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</si>
  <si>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</si>
  <si>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</si>
  <si>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</si>
  <si>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</si>
  <si>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</si>
  <si>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</si>
  <si>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</si>
  <si>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</si>
  <si>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</si>
  <si>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</si>
  <si>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</si>
  <si>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</si>
  <si>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</si>
  <si>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</si>
  <si>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</si>
  <si>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</si>
  <si>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</si>
  <si>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</si>
  <si>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</si>
  <si>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</si>
  <si>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</si>
  <si>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</si>
  <si>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</si>
  <si>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</si>
  <si>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</si>
  <si>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</si>
  <si>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</si>
  <si>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</si>
  <si>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</si>
  <si>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</si>
  <si>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</si>
  <si>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</si>
  <si>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</si>
  <si>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</si>
  <si>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</si>
  <si>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</si>
  <si>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</si>
  <si>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</si>
  <si>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</si>
  <si>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</si>
  <si>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</si>
  <si>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</si>
  <si>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</si>
  <si>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</si>
  <si>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</si>
  <si>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</si>
  <si>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</si>
  <si>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</si>
  <si>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</si>
  <si>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</si>
  <si>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</si>
  <si>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</si>
  <si>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</si>
  <si>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</si>
  <si>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</si>
  <si>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</si>
  <si>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</si>
  <si>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</si>
  <si>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</si>
  <si>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</si>
  <si>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</si>
  <si>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</si>
  <si>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</si>
  <si>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</si>
  <si>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</si>
  <si>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</si>
  <si>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</si>
  <si>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</si>
  <si>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</si>
  <si>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</si>
  <si>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</si>
  <si>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</si>
  <si>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</si>
  <si>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</si>
  <si>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</si>
  <si>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</si>
  <si>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</si>
  <si>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</si>
  <si>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</si>
  <si>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</si>
  <si>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</si>
  <si>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</si>
  <si>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</si>
  <si>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</si>
  <si>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</si>
  <si>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</si>
  <si>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</si>
  <si>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</si>
  <si>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</si>
  <si>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</si>
  <si>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</si>
  <si>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</si>
  <si>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</si>
  <si>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</si>
  <si>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</si>
  <si>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</si>
  <si>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</si>
  <si>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</si>
  <si>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</si>
  <si>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</si>
  <si>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</si>
  <si>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</si>
  <si>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</si>
  <si>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</si>
  <si>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</si>
  <si>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</si>
  <si>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</si>
  <si>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</si>
  <si>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</si>
  <si>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</si>
  <si>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</si>
  <si>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</si>
  <si>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</si>
  <si>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</si>
  <si>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</si>
  <si>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</si>
  <si>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</si>
  <si>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</si>
  <si>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</si>
  <si>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</si>
  <si>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</si>
  <si>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</si>
  <si>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</si>
  <si>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</si>
  <si>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</si>
  <si>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</si>
  <si>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</si>
  <si>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</si>
  <si>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</si>
  <si>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</si>
  <si>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</si>
  <si>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</si>
  <si>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</si>
  <si>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</si>
  <si>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</si>
  <si>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</si>
  <si>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</si>
  <si>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</si>
  <si>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</si>
  <si>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</si>
  <si>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</si>
  <si>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</si>
  <si>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</si>
  <si>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</si>
  <si>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</si>
  <si>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</si>
  <si>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</si>
  <si>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</si>
  <si>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</si>
  <si>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</si>
  <si>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</si>
  <si>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</si>
  <si>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</si>
  <si>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</si>
  <si>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</si>
  <si>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</si>
  <si>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</si>
  <si>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</si>
  <si>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</si>
  <si>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</si>
  <si>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</si>
  <si>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</si>
  <si>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</si>
  <si>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</si>
  <si>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</si>
  <si>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</si>
  <si>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</si>
  <si>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</si>
  <si>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</si>
  <si>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</si>
  <si>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</si>
  <si>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</si>
  <si>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</si>
  <si>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</si>
  <si>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</si>
  <si>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</si>
  <si>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</si>
  <si>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</si>
  <si>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</si>
  <si>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</si>
  <si>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</si>
  <si>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</si>
  <si>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</si>
  <si>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</si>
  <si>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</si>
  <si>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</si>
  <si>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</si>
  <si>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</si>
  <si>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</si>
  <si>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</si>
  <si>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</si>
  <si>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</si>
  <si>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</si>
  <si>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</si>
  <si>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</si>
  <si>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</si>
  <si>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</si>
  <si>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</si>
  <si>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</si>
  <si>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</si>
  <si>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</si>
  <si>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</si>
  <si>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</si>
  <si>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</si>
  <si>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</si>
  <si>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</si>
  <si>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</si>
  <si>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</si>
  <si>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</si>
  <si>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</si>
  <si>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</si>
  <si>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</si>
  <si>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</si>
  <si>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</si>
  <si>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</si>
  <si>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</si>
  <si>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</si>
  <si>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</si>
  <si>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</si>
  <si>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</si>
  <si>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</si>
  <si>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</si>
  <si>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</si>
  <si>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</si>
  <si>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</si>
  <si>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</si>
  <si>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</si>
  <si>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</si>
  <si>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</si>
  <si>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</si>
  <si>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</si>
  <si>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</si>
  <si>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</si>
  <si>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</si>
  <si>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</si>
  <si>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</si>
  <si>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</si>
  <si>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</si>
  <si>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</si>
  <si>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</si>
  <si>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</si>
  <si>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</si>
  <si>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</si>
  <si>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</si>
  <si>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</si>
  <si>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</si>
  <si>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</si>
  <si>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</si>
  <si>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</si>
  <si>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</si>
  <si>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</si>
  <si>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</si>
  <si>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</si>
  <si>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</si>
  <si>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</si>
  <si>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</si>
  <si>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</si>
  <si>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</si>
  <si>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</si>
  <si>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</si>
  <si>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</si>
  <si>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</si>
  <si>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</si>
  <si>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</si>
  <si>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</si>
  <si>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</si>
  <si>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</si>
  <si>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</si>
  <si>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</si>
  <si>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</si>
  <si>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</si>
  <si>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</si>
  <si>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</si>
  <si>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</si>
  <si>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</si>
  <si>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</si>
  <si>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</si>
  <si>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</si>
  <si>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</si>
  <si>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</si>
  <si>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</si>
  <si>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</si>
  <si>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</si>
  <si>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</si>
  <si>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</si>
  <si>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</si>
  <si>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</si>
  <si>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</si>
  <si>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</si>
  <si>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</si>
  <si>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</si>
  <si>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</si>
  <si>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</si>
  <si>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</si>
  <si>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</si>
  <si>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</si>
  <si>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</si>
  <si>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</si>
  <si>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</si>
  <si>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</si>
  <si>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</si>
  <si>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</si>
  <si>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</si>
  <si>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</si>
  <si>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</si>
  <si>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</si>
  <si>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</si>
  <si>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</si>
  <si>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</si>
  <si>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</si>
  <si>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</si>
  <si>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</si>
  <si>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</si>
  <si>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</si>
  <si>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</si>
  <si>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</si>
  <si>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</si>
  <si>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</si>
  <si>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</si>
  <si>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</si>
  <si>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</si>
  <si>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</si>
  <si>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</si>
  <si>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</si>
  <si>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</si>
  <si>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</si>
  <si>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</si>
  <si>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</si>
  <si>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</si>
  <si>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</si>
  <si>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</si>
  <si>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</si>
  <si>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</si>
  <si>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</si>
  <si>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</si>
  <si>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</si>
  <si>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</si>
  <si>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</si>
  <si>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</si>
  <si>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</si>
  <si>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</si>
  <si>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</si>
  <si>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</si>
  <si>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</si>
  <si>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</si>
  <si>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</si>
  <si>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</si>
  <si>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</si>
  <si>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</si>
  <si>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</si>
  <si>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</si>
  <si>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</si>
  <si>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</si>
  <si>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</si>
  <si>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</si>
  <si>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</si>
  <si>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</si>
  <si>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</si>
  <si>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</si>
  <si>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</si>
  <si>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</si>
  <si>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</si>
  <si>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</si>
  <si>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</si>
  <si>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</si>
  <si>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</si>
  <si>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</si>
  <si>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</si>
  <si>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</si>
  <si>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</si>
  <si>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</si>
  <si>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</si>
  <si>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</si>
  <si>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</si>
  <si>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</si>
  <si>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</si>
  <si>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</si>
  <si>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</si>
  <si>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</si>
  <si>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</si>
  <si>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</si>
  <si>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</si>
  <si>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</si>
  <si>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</si>
  <si>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</si>
  <si>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</si>
  <si>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</si>
  <si>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</si>
  <si>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</si>
  <si>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</si>
  <si>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</si>
  <si>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</si>
  <si>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</si>
  <si>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</si>
  <si>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</si>
  <si>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</si>
  <si>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</si>
  <si>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</si>
  <si>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</si>
  <si>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</si>
  <si>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</si>
  <si>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</si>
  <si>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</si>
  <si>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</si>
  <si>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</si>
  <si>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</si>
  <si>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</si>
  <si>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</si>
  <si>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</si>
  <si>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</si>
  <si>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</si>
  <si>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</si>
  <si>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</si>
  <si>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</si>
  <si>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</si>
  <si>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</si>
  <si>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</si>
  <si>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</si>
  <si>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</si>
  <si>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</si>
  <si>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</si>
  <si>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</si>
  <si>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</si>
  <si>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</si>
  <si>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</si>
  <si>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</si>
  <si>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</si>
  <si>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</si>
  <si>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</si>
  <si>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</si>
  <si>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</si>
  <si>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</si>
  <si>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</si>
  <si>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</si>
  <si>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</si>
  <si>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</si>
  <si>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</si>
  <si>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</si>
  <si>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</si>
  <si>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</si>
  <si>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</si>
  <si>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</si>
  <si>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</si>
  <si>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</si>
  <si>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</si>
  <si>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</si>
  <si>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</si>
  <si>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</si>
  <si>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</si>
  <si>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</si>
  <si>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</si>
  <si>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</si>
  <si>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</si>
  <si>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</si>
  <si>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</si>
  <si>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</si>
  <si>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</si>
  <si>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</si>
  <si>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</si>
  <si>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</si>
  <si>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</si>
  <si>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</si>
  <si>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</si>
  <si>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</si>
  <si>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</si>
  <si>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</si>
  <si>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</si>
  <si>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</si>
  <si>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</si>
  <si>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</si>
  <si>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</si>
  <si>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</si>
  <si>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</si>
  <si>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</si>
  <si>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</si>
  <si>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</si>
  <si>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</si>
  <si>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</si>
  <si>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</si>
  <si>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</si>
  <si>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</si>
  <si>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</si>
  <si>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</si>
  <si>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</si>
  <si>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</si>
  <si>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</si>
  <si>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</si>
  <si>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</si>
  <si>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</si>
  <si>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</si>
  <si>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</si>
  <si>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</si>
  <si>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</si>
  <si>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</si>
  <si>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</si>
  <si>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</si>
  <si>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</si>
  <si>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</si>
  <si>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</si>
  <si>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</si>
  <si>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</si>
  <si>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</si>
  <si>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</si>
  <si>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</si>
  <si>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</si>
  <si>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</si>
  <si>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</si>
  <si>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</si>
  <si>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</si>
  <si>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</si>
  <si>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</si>
  <si>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</si>
  <si>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</si>
  <si>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</si>
  <si>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</si>
  <si>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</si>
  <si>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</si>
  <si>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</si>
  <si>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</si>
  <si>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</si>
  <si>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</si>
  <si>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</si>
  <si>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</si>
  <si>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</si>
  <si>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</si>
  <si>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</si>
  <si>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</si>
  <si>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</si>
  <si>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</si>
  <si>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</si>
  <si>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</si>
  <si>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</si>
  <si>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</si>
  <si>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</si>
  <si>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</si>
  <si>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</si>
  <si>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</si>
  <si>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</si>
  <si>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</si>
  <si>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</si>
  <si>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</si>
  <si>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</si>
  <si>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</si>
  <si>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</si>
  <si>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</si>
  <si>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</si>
  <si>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</si>
  <si>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</si>
  <si>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</si>
  <si>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</si>
  <si>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</si>
  <si>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</si>
  <si>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</si>
  <si>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</si>
  <si>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</si>
  <si>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</si>
  <si>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</si>
  <si>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</si>
  <si>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</si>
  <si>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</si>
  <si>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</si>
  <si>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</si>
  <si>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</si>
  <si>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</si>
  <si>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</si>
  <si>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</si>
  <si>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</si>
  <si>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</si>
  <si>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</si>
  <si>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</si>
  <si>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</si>
  <si>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</si>
  <si>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</si>
  <si>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</si>
  <si>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</si>
  <si>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</si>
  <si>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</si>
  <si>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</si>
  <si>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</si>
  <si>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</si>
  <si>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</si>
  <si>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</si>
  <si>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</si>
  <si>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</si>
  <si>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</si>
  <si>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</si>
  <si>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</si>
  <si>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</si>
  <si>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</si>
  <si>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</si>
  <si>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</si>
  <si>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</si>
  <si>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</si>
  <si>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</si>
  <si>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</si>
  <si>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</si>
  <si>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</si>
  <si>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</si>
  <si>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</si>
  <si>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</si>
  <si>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</si>
  <si>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</si>
  <si>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</si>
  <si>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</si>
  <si>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</si>
  <si>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</si>
  <si>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</si>
  <si>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</si>
  <si>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</si>
  <si>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</si>
  <si>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</si>
  <si>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</si>
  <si>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</si>
  <si>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</si>
  <si>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</si>
  <si>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</si>
  <si>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</si>
  <si>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</si>
  <si>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</si>
  <si>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</si>
  <si>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</si>
  <si>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</si>
  <si>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</si>
  <si>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</si>
  <si>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</si>
  <si>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</si>
  <si>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</si>
  <si>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</si>
  <si>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</si>
  <si>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</si>
  <si>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</si>
  <si>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</si>
  <si>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</si>
  <si>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</si>
  <si>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</si>
  <si>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</si>
  <si>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</si>
  <si>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</si>
  <si>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</si>
  <si>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</si>
  <si>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</si>
  <si>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</si>
  <si>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</si>
  <si>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</si>
  <si>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</si>
  <si>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</si>
  <si>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</si>
  <si>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</si>
  <si>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</si>
  <si>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</si>
  <si>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</si>
  <si>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</si>
  <si>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</si>
  <si>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</si>
  <si>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</si>
  <si>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</si>
  <si>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</si>
  <si>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</si>
  <si>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</si>
  <si>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</si>
  <si>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</si>
  <si>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</si>
  <si>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</si>
  <si>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</si>
  <si>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</si>
  <si>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</si>
  <si>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</si>
  <si>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</si>
  <si>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</si>
  <si>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</si>
  <si>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</si>
  <si>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</si>
  <si>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</si>
  <si>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</si>
  <si>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</si>
  <si>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</si>
  <si>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</si>
  <si>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</si>
  <si>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</si>
  <si>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</si>
  <si>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</si>
  <si>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</si>
  <si>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</si>
  <si>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</si>
  <si>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</si>
  <si>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</si>
  <si>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</si>
  <si>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</si>
  <si>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</si>
  <si>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</si>
  <si>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</si>
  <si>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</si>
  <si>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</si>
  <si>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</si>
  <si>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</si>
  <si>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</si>
  <si>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</si>
  <si>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</si>
  <si>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</si>
  <si>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</si>
  <si>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</si>
  <si>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</si>
  <si>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</si>
  <si>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</si>
  <si>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</si>
  <si>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</si>
  <si>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</si>
  <si>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</si>
  <si>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</si>
  <si>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</si>
  <si>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</si>
  <si>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</si>
  <si>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</si>
  <si>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</si>
  <si>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</si>
  <si>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</si>
  <si>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</si>
  <si>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</si>
  <si>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</si>
  <si>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</si>
  <si>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</si>
  <si>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</si>
  <si>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</si>
  <si>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</si>
  <si>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</si>
  <si>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</si>
  <si>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</si>
  <si>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</si>
  <si>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</si>
  <si>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</si>
  <si>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</si>
  <si>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</si>
  <si>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</si>
  <si>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</si>
  <si>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</si>
  <si>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</si>
  <si>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</si>
  <si>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</si>
  <si>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</si>
  <si>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</si>
  <si>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</si>
  <si>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</si>
  <si>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</si>
  <si>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</si>
  <si>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</si>
  <si>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</si>
  <si>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</si>
  <si>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</si>
  <si>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</si>
  <si>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</si>
  <si>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</si>
  <si>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</si>
  <si>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</si>
  <si>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</si>
  <si>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</si>
  <si>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</si>
  <si>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</si>
  <si>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</si>
  <si>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</si>
  <si>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</si>
  <si>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</si>
  <si>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</si>
  <si>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</si>
  <si>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</si>
  <si>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</si>
  <si>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</si>
  <si>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</si>
  <si>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</si>
  <si>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</si>
  <si>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</si>
  <si>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</si>
  <si>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</si>
  <si>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</si>
  <si>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</si>
  <si>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</si>
  <si>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</si>
  <si>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</si>
  <si>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</si>
  <si>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</si>
  <si>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</si>
  <si>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</si>
  <si>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</si>
  <si>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</si>
  <si>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</si>
  <si>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</si>
  <si>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</si>
  <si>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</si>
  <si>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</si>
  <si>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</si>
  <si>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</si>
  <si>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</si>
  <si>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</si>
  <si>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</si>
  <si>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</si>
  <si>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</si>
  <si>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</si>
  <si>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</si>
  <si>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</si>
  <si>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</si>
  <si>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</si>
  <si>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</si>
  <si>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</si>
  <si>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</si>
  <si>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</si>
  <si>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</si>
  <si>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</si>
  <si>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</si>
  <si>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</si>
  <si>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</si>
  <si>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</si>
  <si>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</si>
  <si>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</si>
  <si>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</si>
  <si>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</si>
  <si>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</si>
  <si>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</si>
  <si>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</si>
  <si>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</si>
  <si>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</si>
  <si>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</si>
  <si>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</si>
  <si>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</si>
  <si>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</si>
  <si>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</si>
  <si>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</si>
  <si>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</si>
  <si>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</si>
  <si>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</si>
  <si>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</si>
  <si>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</si>
  <si>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</si>
  <si>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</si>
  <si>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</si>
  <si>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</si>
  <si>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</si>
  <si>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</si>
  <si>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</si>
  <si>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</si>
  <si>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</si>
  <si>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</si>
  <si>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</si>
  <si>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</si>
  <si>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</si>
  <si>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</si>
  <si>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</si>
  <si>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</si>
  <si>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</si>
  <si>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</si>
  <si>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</si>
  <si>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</si>
  <si>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</si>
  <si>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</si>
  <si>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</si>
  <si>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</si>
  <si>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</si>
  <si>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</si>
  <si>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</si>
  <si>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</si>
  <si>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</si>
  <si>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</si>
  <si>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</si>
  <si>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</si>
  <si>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</si>
  <si>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</si>
  <si>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</si>
  <si>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</si>
  <si>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</si>
  <si>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</si>
  <si>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</si>
  <si>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</si>
  <si>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</si>
  <si>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</si>
  <si>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</si>
  <si>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</si>
  <si>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</si>
  <si>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</si>
  <si>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</si>
  <si>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</si>
  <si>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</si>
  <si>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</si>
  <si>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</si>
  <si>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</si>
  <si>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</si>
  <si>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</si>
  <si>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</si>
  <si>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</si>
  <si>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</si>
  <si>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</si>
  <si>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</si>
  <si>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</si>
  <si>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</si>
  <si>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</si>
  <si>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</si>
  <si>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</si>
  <si>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</si>
  <si>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</si>
  <si>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</si>
  <si>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</si>
  <si>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</si>
  <si>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</si>
  <si>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</si>
  <si>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</si>
  <si>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</si>
  <si>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</si>
  <si>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</si>
  <si>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</si>
  <si>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</si>
  <si>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</si>
  <si>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</si>
  <si>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</si>
  <si>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</si>
  <si>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2021-17-10000448</t>
  </si>
  <si>
    <t>INSTITUTO COLOMBIANO DE BIENESTAR FAMILIAR</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</si>
  <si>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</si>
  <si>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17-0086-2019</t>
  </si>
  <si>
    <t>17-0198-2018</t>
  </si>
  <si>
    <t>SI</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</si>
  <si>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</si>
  <si>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</si>
  <si>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17-0382-2017</t>
  </si>
  <si>
    <t>17-0563-2016</t>
  </si>
  <si>
    <t>PRESTAR EL SERVICIO DE ATENCION A NIÑAS Y NIÑOS MENORES DE 5 AÑOS, O HASTA SU INGRESO AL GRADO DE TRANSICION, CON EL FIN DE PROMOVEER EL DESARROLLO INTEGRAL DE LA PRIMERA INFANCIA CON CALIDAD,  DE CONFORMIDAD CON EL LINEAMIENTO,EL MANUAL OPERATIVO Y LAS DIRECTRICES ESTABLECIDAS POR EL ICBF, EN EL MARCO CON LA POLITICA DE ESTADO PARA EL DESARROLLO INTEGRAL DE LA PRIMERA INFANCIA "DE CERO A SIEMPRE", EN EL SERVICIO CENTROS DE DESARROLLO INFANTIL.</t>
  </si>
  <si>
    <t>17-0358-2014</t>
  </si>
  <si>
    <t>PRESTAR EL SERVICIO DE ATENCION, EDUCACION INICIAL Y CUIDADO  A NIÑAS Y NIÑOS MENORES DE 5 AÑOS, O HASTA SU INGRESO AL GRADO DE TRANSICION, CON EL FIN DE PROMOVEER EL DESARROLLO INTEGRAL DE LA PRIMERA INFANCIA CON CALIDAD,  DE CONFORMIDAD CON LOS LINEAMIENTOS,  MANUAL OPERATIVO, LAS DIRECTRICES Y PARAMETROS Y ESTANDARES ESTABLECIDOS POR EL ICBF, EN EL MARCO CON LA POLITICA DE ESTADO PARA EL DESARROLLO INTEGRAL DE CERO A SIEMPRE.</t>
  </si>
  <si>
    <t>17-0118-2016</t>
  </si>
  <si>
    <t>ATENDER A NIÑOS Y NIÑAS MENORES DE 5 AÑOS, O HASTA SU INGRESO AL GRADO TRANSICION, EN LOS SERVICIOS DE EDUCACION INICIAL Y CUIDADO, CON EL FIN DE PROMOVER EL DESARROLLO INTEGRAL DE LA PRIMERA INFANCIA CON CALIDAD, DE CONFORMIDAD CON LOS LINEAMIENTOS, LAS DIRECTRICES, PARÁMETROS Y ESTÁNDARES ESTABLECIDOS POR EL ICBF</t>
  </si>
  <si>
    <t>17-2012-0366</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</si>
  <si>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</si>
  <si>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17-2012-0173</t>
  </si>
  <si>
    <t>BRINDAR ATENCION INTEGRAL A LA PRIMERA INFANCIA EN LOS CENTROS DE DESARROLLO INFANTIL TEMPRANO, EN EL MARCI DE LA ESTRATEGIA DE CERO A SIEMPRE EN EL CENTRO ZONAL MANIZALES UNO ICBF DEPARTAMENTO DE CALDAS</t>
  </si>
  <si>
    <t>17-2012-0083</t>
  </si>
  <si>
    <t>BRINDAR ATENCION INTEGRAL A NIÑOS Y NIÑAS ENTRE LOS SEIS (6) MESES Y MENORES DE CINCO AÑOS (5) DE EDAD, CON VULNERABILIDAD ECONOMICA Y SOCIAL, PRIORITARIAMENTE A QUIENES POR RAZONES DE TRABAJO DE SUS PADRES O ADULTO RESPONSABLE DE SU CUIDADO PERMANECEN SOLO TEMPORALMENTE Y A LOS HIJOS DE FAMILIAS EN SITUACION DE DESPLAZAMIENTO</t>
  </si>
  <si>
    <t>17-2011-0065</t>
  </si>
  <si>
    <t>17-2010-064</t>
  </si>
  <si>
    <t>17-2009-063</t>
  </si>
  <si>
    <t>17-2008-033</t>
  </si>
  <si>
    <t>17-2007-0024</t>
  </si>
  <si>
    <t>17-2006-0011</t>
  </si>
  <si>
    <t>BRINDAR ATENCION A NIÑOS Y NIÑAS ENTRE LOS SEIS (6) MESES Y HASTA 6 AÑOS DE EDAD EN EL HOGAR INFANTIL DANDO PRIORIDAD A LOS NIÑOS Y NIÑAS PERTENECIENTES A NIVELES I Y II DEL SISBEN HIJOS DE PADRES TRABAJADORES DANDO PRIORIDAD A LOS NIÑOS Y NIÑAS PERTENECIENTES A FAMILIAS EN SITUACION DE DESPLAZAMIENTO</t>
  </si>
  <si>
    <t>BRINDAR ATENCION  A NIÑOS Y NIÑAS ENTRE LOS SEIS (6) MESES Y CUATRO AÑOS Y ONCE MESES (NIÑOS MENOS DE 5 AÑOS) DE EDAD, CON VULNERABILIDAD ECONOMICA Y SOCIAL, PRIORITARIAMENTE A QUIENES POR RAZONES DE TRABAJO DE SUS PADRES O ADULTO RESPONSABLE DE SU CUIDADO PERMANECEN SOLO TEMPORALMENTE Y A LOS NIÑOS DE FAMILIAS EN SITUACION DE DESPLAZAMIENTO. EXCEPCIONALMENTE Y PREVIA COMPROBACION DE NO TENER UN ADULTO RESPONSABLE QUE LO CUIDE Y LO ATIENDA, SE ATENDERAN NIÑOS DESDE LOS 3 MESES</t>
  </si>
  <si>
    <t>BRINDAR ATENCION  A NIÑOS Y NIÑAS ENTRE LOS SEIS (6) MESES Y MENORES DE CINCO AÑOS (5) DE EDAD, CON VULNERABILIDAD ECONOMICA Y SOCIAL, PRIORITARIAMENTE A QUIENES POR RAZONES DE TRABAJO DE SUS PADRES O ADULTO RESPONSABLE DE SU CUIDADO PERMANECEN SOLO TEMPORALMENTE Y A LOS HIJOS DE FAMILIAS EN SITUACION DE DESPLAZAMIENTO</t>
  </si>
  <si>
    <t>BRINDAR ATENCION A NIÑOS Y NIÑAS ENTRE LOS SEIS (6) MESES Y MENORES DE CINCO AÑOS (5) DE EDAD, CON VULNERABILIDAD ECONOMICA Y SOCIAL, PRIORITARIAMENTE A QUIENES POR RAZONES DE TRABAJO DE SUS PADRES O ADULTO RESPONSABLE DE SU CUIDADO PERMANECEN SOLO TEMPORALMENTE Y A LOS HIJOS DE FAMILIAS EN SITUACION DE DESPLAZAMIENTO</t>
  </si>
  <si>
    <t>17-2005-0005</t>
  </si>
  <si>
    <t>BRINDAR ATENCION A NIÑOS Y NIÑAS ENTRE SEIS (6) MESES Y HASTA 5 AÑOS DE EDAD EN EL HOGAR INFANTIL DANDO PRIORIDAD A LOS NIÑOS Y NIÑAS PERTENECIENTES A NIVELES I Y II DEL SISBEN.</t>
  </si>
  <si>
    <t>17-2004-008</t>
  </si>
  <si>
    <t>BRINDAR ATENCION A 150 NIÑOS Y NIÑAS DE 3 MESES, HASTA 6 AÑOS EN EL HOGAR INFANTIL LAS PALOMAS EN EL MUNICIPIO DE MANIZALES</t>
  </si>
  <si>
    <t>BRINDAR ATENCION A NIÑOS Y NIÑAS ENTRE LOS 3 MESES HASTA 5 AÑOS EDAD EN EL HOGAR INFANTIL LAS PALOMAS, INVOLUCRANDO SU CONTEXTO FAMILIAR Y COMUNITARIO DE CONFORMIDAD CON LOS ESTANDARES Y LINEAMIENTOS EMANADOS DEL ICBF, QUE FORMAN PARTE INTEGRAL DEL PRESENTE CONTRATO.</t>
  </si>
  <si>
    <t>17-2003-058</t>
  </si>
  <si>
    <t>BRINDAR ATENCION A NIÑOS Y NIÑAS MENORES DE CINCO AÑOS, INVOLUCANDRO SU CONTEXTO FAMILIAR Y COMUNITARIO DE CONFORMIDAD CON LOS LINEAMISTOS TECNICOS  ADMINISTRATIVOS DEL ICBF, QUE FORMAN PARTE INTEGRAL DEL PRESENTE CONTRATO.</t>
  </si>
  <si>
    <t>17-26-2002-004</t>
  </si>
  <si>
    <t>17-26-2001-012</t>
  </si>
  <si>
    <t>BRINDAR A TRAVES DEL HOGAR INFANTIL LAS PALOMAS, ATENCION  A LAS NECESIDADES BASICAS DE PROTECCION, NUTRICION, DESARROLLO INDIVIDUAL Y SOCIAL, A LOS NIÑOS Y NIÑAS MENORES DE 5 AÑOS, INVOLUCRANDO SU CONTEXTO FAMILIAR Y SOCIAL, PRIORIZANDO LA ATENCION A LOS HIJOS (AS) DE PADRES O MADRES TRABAJADORES PERTENECIENTES A SECTORES DE POBLACION CON VULNERABILIDAD ECONOMICA SOCIAL Y PSICOAFECTIVA CONFORME A LAS NORMAS Y LINEAMIENTOS TECNICOS ADMINISTRATIVOS DEL ICBF, LOS CUALES HACEN PARTE INTEGRAL DEL PRESENTE CONTRATO</t>
  </si>
  <si>
    <t>17-18-2000-004</t>
  </si>
  <si>
    <t>BRINDAR A TRAVES DEL HOGAR INFANTIL LAS PALOMAS, ATENCION  A LAS NECESIDADES BASICAS DE PROTECCION, NUTRICION, DESARROLLO INDIVIDUAL Y SOCIAL, A LOS NIÑOS Y NIÑAS MENORES DE 6 AÑOS, INVOLUCRANDO SU CONTEXTO FAMILIAR Y SOCIAL, CONFORME A LAS NORMAS Y LINEAMIENTOS TECNICOS ADMINISTRATIVOS DEL ICBF, LOS CUALES HACEN PARTE INTEGRAL DEL PRESENTE CONTRATO</t>
  </si>
  <si>
    <t>17-18-99-143</t>
  </si>
  <si>
    <t>PROVEER AL CONTRATISTA DE LOS RECURSOS DE QUE TRATA LA CLAPSULA TERCERA PARA QUE ESTE ADMINISTRE EL HOGAR INFANTIL H.I.LAS PALOMAS Y A TRAVES DEL MISMO BRINDE ATENCION A LAS NECESIDADES BASICAS DE PROTECCION, NUTRICION Y DESARROLLO INDIVIDUAL Y SOCIAL A NIÑOS MENORES DE 6 AÑOS, INVOLUCRANDO SU CONTEXTO FAMILIAR.</t>
  </si>
  <si>
    <t>17-18-98-416</t>
  </si>
  <si>
    <t>PROVEER AL CONTRATISTA DE LOS RECURSOS DE QUE TRATA LA CLAPSULA TERCERA PARA QUE ESTE ADMINISTRE EL HOGAR INFANTIL LAS PALOMAS Y A TRAVES DEL MISMO BRINDE ATENCION A LAS NECESIDADES BASICAS DE PROTECCION, NUTRICION Y DESARROLLO INDIVIDUAL Y SOCIAL A LOS NIÑOS MENORES DE 6 AÑOS, INVOLUCRANDO SU CONTEXTO FAMILIAR.</t>
  </si>
  <si>
    <t>17-18-97-061</t>
  </si>
  <si>
    <t>PROVEER AL CONTRATISTA DE LOS RECURSOS DE QUE TRATA LA CLAPSULA TERCERA PARA QUE ESTE ADMINISTRE EL HOGAR INFANTIL LAS PALOMAS Y A TRAVES DEL MISMO BRINDE ATENCION INTEGRAL A NIÑOS MENORES DE 6 AÑOS, INVOLUCRANDO SU CONTEXTO FAMILIAR.</t>
  </si>
  <si>
    <t>17-18-96-120</t>
  </si>
  <si>
    <t>17-18-95-012</t>
  </si>
  <si>
    <t>17-18-94-012</t>
  </si>
  <si>
    <t>PROVEER AL CONTRATISTA DE LOS RECURSOS DE QUE TRATA LA CLAPSULA TERCERA PARA QUE ESTE ADMINISTRE EL HOGAR INFANTIL LAS PALOMAS A TRAVES DEL MISMO BRINDE ATENCION INTEGRAL A NIÑOS MENORES DE 5 AÑOS, INVOLUCRANDO SU CONTEXTO FAMILIAR.</t>
  </si>
  <si>
    <t>17-18-93-007</t>
  </si>
  <si>
    <t>PROVEER AL CONTRATISTA DE LOS RECURSOS DE QUE TRATA LA CLAPSULA TERCERA PARA QUE ESTE ADMINISTRE EL HOGAR INFANTIL LAS PALOMAS Y A TRAVES DEL MISMO BRINDE ATENCION INTEGRAL A NIÑOS MENORES DE 5 AÑOS, INVOLUCRANDO SU CONTEXTO FAMILIAR.</t>
  </si>
  <si>
    <t>17-18-86-042</t>
  </si>
  <si>
    <t>ADMINISTRACION Y EJECUCION A PARTIR DEL HOGAR INFANTIL DE LAS SIGUIENTES ACCIONES QUE LA LEY HA ASIGNADO AL INSTITUTO PARA LOGRAR QUE LA PARTICIPACION DE LA FAMILIA Y LA COMUNIDAD LA ATENCION INTEGRAL DE NIÑO MENOR DE 7 AÑOS: ACCIONES CON LOS NIÑOS: ATENCION DIRECTA A 140 MENORES EN MODALIDAD TRADICIONAL Y ATENCION DIRECTA A 75 MENORES EN NUEVAS MODALIDADES. ACCIONES HASTA CON PADRES DE FAMILIA, JOVENES Y OTROS ADULTOS DE LA COMUNIDAD, VINCULADOS AL PROCESO DE ATENCION INTEGRAL AL NIÑO.</t>
  </si>
  <si>
    <t>17-18-83-086</t>
  </si>
  <si>
    <t>ATENCION INTEGRAL AL MENOR DE 7 AÑOS, EN  LA MODALIDAD DE ACUERDO CON LAS NECESIDADES DEL SERVICIO ESTABLEZCA EL INSTITUTO</t>
  </si>
  <si>
    <t>17-18-82-207</t>
  </si>
  <si>
    <t>PRESTACION DE SERVICIO DE ATENCION INTEGRAL AL PREESCOLAR EN EL HOGAR INFANTIL LAS PALOMAS DE MANIZALES A 150 NIÑOS DIARIAMENTE CON EL FIN DE SUPLIR Y COMPLEMENTAR TRANSITORIAMENTE LA PROTECCION FAMILIAR Y PROCURAR SU DESARROLLO INTEGRAL</t>
  </si>
  <si>
    <t>17-18-81-049</t>
  </si>
  <si>
    <t>OBTENER DEL CONTRATANTE BAJO SU EXCLUSIVA RESPONSABILIDAD Y CON PERSONAL DE SU DEPENDENCIA LA COOPERACION NECESARIA PARA LA PRESTACION DEL SERVICIO PUBLICO A CARGO DEL ISNTITUTO COLOMBIANO DE BIENESTAR FAMILIAR, MEDIANTE LA ADMINISTRACION DEL HOGAR INFANTIL LAS PALOMAS DE MANIZALES, PARA LA ATENCION INTEGRAL DIURNA A 150 NIÑOS MENORES DE 7 AÑOS</t>
  </si>
  <si>
    <t>015-80</t>
  </si>
  <si>
    <t>19-79-0418</t>
  </si>
  <si>
    <t>PRESTACION POR PARTE DE LA ENTIDAD ADMINISTRADORA CONTRATANTE DE SERVICIOS DE PROTECCION PREVENTIVA EN HOGARES INFANTILES DE ATENCION INTEGRAL AL PREESCOLAR, DE ACUERDO CON LAS NORMAS QUE EMANEN DE LA JUNTA DIRECTIVA Y DE LA DIRECCION GENERAL DEL INSTITUTO, CON SUJECCION A LOS PRINCIPIOS FUNDAMENTALES DESARROLLADOS POR EL SISTEMA NACIONAL DE BIENESTAR FAMILIAR.</t>
  </si>
  <si>
    <t>17-0148-2020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</si>
  <si>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</si>
  <si>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CENTROS DE DESARROLLO INFANTIL  - CDI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</si>
  <si>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MARTHA LIGIA REINOSA RODRIGUEZ</t>
  </si>
  <si>
    <t>CALLE 66 # 10 A 85</t>
  </si>
  <si>
    <t>hogarinfantillaspalomas@hotmail.com</t>
  </si>
  <si>
    <t>3174350212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</si>
  <si>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</si>
  <si>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</si>
  <si>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17-2009-0064</t>
  </si>
  <si>
    <t>17-2010-0061</t>
  </si>
  <si>
    <t>17-2011-0063</t>
  </si>
  <si>
    <t>17-2012-0086</t>
  </si>
  <si>
    <t>17-2012-0176</t>
  </si>
  <si>
    <t>17-2012-0364</t>
  </si>
  <si>
    <t>17-0368-2014</t>
  </si>
  <si>
    <t>17-0117-2016</t>
  </si>
  <si>
    <t>17-576-2016</t>
  </si>
  <si>
    <t>17-0385-2017</t>
  </si>
  <si>
    <t>17-0202-2018</t>
  </si>
  <si>
    <t>17-0084-2019</t>
  </si>
  <si>
    <t xml:space="preserve">Brindar aencion integral a niños y niñas entre 6 meses y cuatro años once meses de esda con vulnerablidad economica y social prioritariamente a quienes por razones de trabajo de sus padres </t>
  </si>
  <si>
    <t xml:space="preserve">Brindar aencion integral a niños y niñas entre 6 meses y Cinco años de edad con vulnerablidad economica y social prioritariamente a quienes por razones de trabajo de sus padres </t>
  </si>
  <si>
    <t>Brindar atencion integral a la primera infancia en los centros de desarrollo infantil temprano en el marco de la estrategia</t>
  </si>
  <si>
    <t>Atender a niños y niñas menores de 5 años o hasta su ingreso al grado transcicion  en los servicios de educacion inicial y cuidado</t>
  </si>
  <si>
    <t>Prestar el servicio de atencion educacion inicial y cuidado a niños y niñas menores de 5 años,o hasta  su ingreso al grado de transicion</t>
  </si>
  <si>
    <t>prestar elservicio centros de desarrollo infantil -cdi- de conformidad con el manual operativo de la modalidad institucional y las directrices establecidas por el icbf, en armonia con la política De estado</t>
  </si>
  <si>
    <t>17-0138-2020</t>
  </si>
  <si>
    <t>prestar los servicios de educacion inicial en el marco de la atencion integral de centros de desarrollo infantil CDI de conformidad con el manual operativo de la modadlidad institucional</t>
  </si>
  <si>
    <t>GLORIA AMANDA MONTOYA VARGAS</t>
  </si>
  <si>
    <t>CALLE 57 F 9A-03  LA CAROLITA</t>
  </si>
  <si>
    <t>3172357060-3185017877-8726137</t>
  </si>
  <si>
    <t>CALLE 57 F 9A-03LA CAROLITA</t>
  </si>
  <si>
    <t>h.i.angelitos@hotmail.com</t>
  </si>
  <si>
    <t>17-2007-035</t>
  </si>
  <si>
    <t>17-2008-038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</si>
</sst>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4" tint="0.39997558519241921"/>
      </bottom>
      <diagonal/>
    </border>
    <border>
      <left style="thin">
        <color theme="0" tint="-0.34998626667073579"/>
      </left>
      <right style="thin">
        <color theme="0" tint="-0.34998626667073579"/>
      </right>
      <top style="thin">
        <color theme="4" tint="0.39997558519241921"/>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7" fontId="3" fillId="3" borderId="43" xfId="1" applyNumberFormat="1" applyFont="1" applyFill="1" applyBorder="1" applyAlignment="1" applyProtection="1">
      <alignment horizontal="center" vertical="center"/>
      <protection locked="0"/>
    </xf>
    <xf numFmtId="167" fontId="3" fillId="3" borderId="41" xfId="1" applyNumberFormat="1" applyFont="1" applyFill="1" applyBorder="1" applyAlignment="1" applyProtection="1">
      <alignment horizontal="center" vertical="center"/>
      <protection locked="0"/>
    </xf>
    <xf numFmtId="167" fontId="3" fillId="3" borderId="42" xfId="1" applyNumberFormat="1" applyFont="1" applyFill="1" applyBorder="1" applyAlignment="1" applyProtection="1">
      <alignment horizontal="center" vertical="center"/>
      <protection locked="0"/>
    </xf>
    <xf numFmtId="49" fontId="3" fillId="3" borderId="41" xfId="0" applyNumberFormat="1" applyFont="1" applyFill="1" applyBorder="1" applyAlignment="1" applyProtection="1">
      <alignment vertical="center"/>
      <protection locked="0"/>
    </xf>
    <xf numFmtId="49" fontId="3" fillId="3" borderId="42" xfId="0" applyNumberFormat="1" applyFont="1" applyFill="1" applyBorder="1" applyAlignment="1" applyProtection="1">
      <alignment vertical="center"/>
      <protection locked="0"/>
    </xf>
    <xf numFmtId="14" fontId="3" fillId="3" borderId="41" xfId="0" applyNumberFormat="1" applyFont="1" applyFill="1" applyBorder="1" applyAlignment="1" applyProtection="1">
      <alignment vertical="center"/>
      <protection locked="0"/>
    </xf>
    <xf numFmtId="14" fontId="3" fillId="3" borderId="42" xfId="0" applyNumberFormat="1" applyFont="1" applyFill="1" applyBorder="1" applyAlignment="1" applyProtection="1">
      <alignment vertical="center"/>
      <protection locked="0"/>
    </xf>
    <xf numFmtId="49" fontId="3" fillId="3" borderId="41" xfId="0" applyNumberFormat="1" applyFont="1" applyFill="1" applyBorder="1" applyAlignment="1" applyProtection="1">
      <alignment horizontal="center" vertical="center"/>
      <protection locked="0"/>
    </xf>
    <xf numFmtId="49" fontId="3" fillId="3" borderId="42" xfId="0" applyNumberFormat="1"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66" zoomScale="86" zoomScaleNormal="86"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72">
        <f ca="1">NOW()</f>
        <v>44194.725387962964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7" t="str">
        <f>HYPERLINK("#Integrante_1!A109","CAPACIDAD RESIDUAL")</f>
        <v>CAPACIDAD RESIDUAL</v>
      </c>
      <c r="F8" s="218"/>
      <c r="G8" s="219"/>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7" t="str">
        <f>HYPERLINK("#Integrante_1!A162","TALENTO HUMANO")</f>
        <v>TALENTO HUMANO</v>
      </c>
      <c r="F9" s="218"/>
      <c r="G9" s="219"/>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7" t="str">
        <f>HYPERLINK("#Integrante_1!F162","INFRAESTRUCTURA")</f>
        <v>INFRAESTRUCTURA</v>
      </c>
      <c r="F10" s="218"/>
      <c r="G10" s="219"/>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x14ac:dyDescent="0.25">
      <c r="A15" s="9"/>
      <c r="B15" s="32" t="s">
        <v>2640</v>
      </c>
      <c r="C15" s="111" t="s">
        <v>2681</v>
      </c>
      <c r="D15" s="35"/>
      <c r="E15" s="35"/>
      <c r="F15" s="5"/>
      <c r="G15" s="32" t="s">
        <v>1168</v>
      </c>
      <c r="H15" s="105" t="s">
        <v>64</v>
      </c>
      <c r="I15" s="32" t="s">
        <v>2629</v>
      </c>
      <c r="J15" s="110" t="s">
        <v>2637</v>
      </c>
      <c r="L15" s="210" t="s">
        <v>8</v>
      </c>
      <c r="M15" s="210"/>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20" t="s">
        <v>2644</v>
      </c>
      <c r="I19" s="141" t="s">
        <v>11</v>
      </c>
      <c r="J19" s="142" t="s">
        <v>10</v>
      </c>
      <c r="K19" s="142" t="s">
        <v>2613</v>
      </c>
      <c r="L19" s="142" t="s">
        <v>1161</v>
      </c>
      <c r="M19" s="142" t="s">
        <v>1162</v>
      </c>
      <c r="N19" s="143" t="s">
        <v>2614</v>
      </c>
      <c r="O19" s="138"/>
      <c r="Q19" s="51"/>
      <c r="R19" s="51"/>
    </row>
    <row r="20" spans="1:23" ht="30" customHeight="1" x14ac:dyDescent="0.25">
      <c r="A20" s="9"/>
      <c r="B20" s="111">
        <v>890804590</v>
      </c>
      <c r="C20" s="5"/>
      <c r="D20" s="74"/>
      <c r="E20" s="161" t="s">
        <v>2669</v>
      </c>
      <c r="F20" s="163"/>
      <c r="G20" s="5"/>
      <c r="H20" s="220"/>
      <c r="I20" s="150" t="s">
        <v>64</v>
      </c>
      <c r="J20" s="151" t="s">
        <v>377</v>
      </c>
      <c r="K20" s="152">
        <v>2104859125</v>
      </c>
      <c r="L20" s="153">
        <v>44211</v>
      </c>
      <c r="M20" s="153">
        <v>44561</v>
      </c>
      <c r="N20" s="136">
        <f>+(M20-L20)/30</f>
        <v>11.666666666666666</v>
      </c>
      <c r="O20" s="139"/>
      <c r="U20" s="135"/>
      <c r="V20" s="107">
        <f ca="1">NOW()</f>
        <v>44194.725387962964</v>
      </c>
      <c r="W20" s="107">
        <f ca="1">NOW()</f>
        <v>44194.725387962964</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30"/>
      <c r="I37" s="131"/>
      <c r="J37" s="131"/>
      <c r="K37" s="131"/>
      <c r="L37" s="131"/>
      <c r="M37" s="131"/>
      <c r="N37" s="131"/>
      <c r="O37" s="132"/>
    </row>
    <row r="38" spans="1:16" ht="21" customHeight="1" x14ac:dyDescent="0.25">
      <c r="A38" s="9"/>
      <c r="B38" s="214" t="str">
        <f>VLOOKUP(B20,EAS!A2:B1439,2,0)</f>
        <v>HOGAR INFANTIL LAS PALOMAS</v>
      </c>
      <c r="C38" s="214"/>
      <c r="D38" s="214"/>
      <c r="E38" s="214"/>
      <c r="F38" s="214"/>
      <c r="G38" s="5"/>
      <c r="H38" s="133"/>
      <c r="I38" s="224" t="s">
        <v>7</v>
      </c>
      <c r="J38" s="224"/>
      <c r="K38" s="224"/>
      <c r="L38" s="224"/>
      <c r="M38" s="224"/>
      <c r="N38" s="224"/>
      <c r="O38" s="134"/>
    </row>
    <row r="39" spans="1:16" ht="42.95" customHeight="1" thickBot="1" x14ac:dyDescent="0.3">
      <c r="A39" s="10"/>
      <c r="B39" s="11"/>
      <c r="C39" s="11"/>
      <c r="D39" s="11"/>
      <c r="E39" s="11"/>
      <c r="F39" s="11"/>
      <c r="G39" s="11"/>
      <c r="H39" s="10"/>
      <c r="I39" s="274" t="s">
        <v>2748</v>
      </c>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8"/>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8"/>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2684</v>
      </c>
      <c r="E48" s="146">
        <v>43483</v>
      </c>
      <c r="F48" s="146">
        <v>43822</v>
      </c>
      <c r="G48" s="173">
        <f>IF(AND(E48&lt;&gt;"",F48&lt;&gt;""),((F48-E48)/30),"")</f>
        <v>11.3</v>
      </c>
      <c r="H48" s="116" t="s">
        <v>2683</v>
      </c>
      <c r="I48" s="115" t="s">
        <v>64</v>
      </c>
      <c r="J48" s="115" t="s">
        <v>377</v>
      </c>
      <c r="K48" s="118">
        <v>667475977</v>
      </c>
      <c r="L48" s="117" t="s">
        <v>1148</v>
      </c>
      <c r="M48" s="119"/>
      <c r="N48" s="117" t="s">
        <v>2639</v>
      </c>
      <c r="O48" s="117" t="s">
        <v>1148</v>
      </c>
      <c r="P48" s="80"/>
    </row>
    <row r="49" spans="1:16" s="6" customFormat="1" ht="24.75" customHeight="1" x14ac:dyDescent="0.25">
      <c r="A49" s="144">
        <v>2</v>
      </c>
      <c r="B49" s="124" t="s">
        <v>2682</v>
      </c>
      <c r="C49" s="114" t="s">
        <v>31</v>
      </c>
      <c r="D49" s="112" t="s">
        <v>2685</v>
      </c>
      <c r="E49" s="146">
        <v>43405</v>
      </c>
      <c r="F49" s="146">
        <v>43449</v>
      </c>
      <c r="G49" s="173">
        <f t="shared" ref="G49:G107" si="2">IF(AND(E49&lt;&gt;"",F49&lt;&gt;""),((F49-E49)/30),"")</f>
        <v>1.4666666666666666</v>
      </c>
      <c r="H49" s="116" t="s">
        <v>2687</v>
      </c>
      <c r="I49" s="115" t="s">
        <v>64</v>
      </c>
      <c r="J49" s="115" t="s">
        <v>377</v>
      </c>
      <c r="K49" s="118">
        <v>64796571</v>
      </c>
      <c r="L49" s="126" t="s">
        <v>1148</v>
      </c>
      <c r="M49" s="119"/>
      <c r="N49" s="117" t="s">
        <v>27</v>
      </c>
      <c r="O49" s="117" t="s">
        <v>2686</v>
      </c>
      <c r="P49" s="80"/>
    </row>
    <row r="50" spans="1:16" s="6" customFormat="1" ht="24.75" customHeight="1" x14ac:dyDescent="0.25">
      <c r="A50" s="144">
        <v>3</v>
      </c>
      <c r="B50" s="124" t="s">
        <v>2682</v>
      </c>
      <c r="C50" s="114" t="s">
        <v>31</v>
      </c>
      <c r="D50" s="112" t="s">
        <v>2689</v>
      </c>
      <c r="E50" s="146">
        <v>43085</v>
      </c>
      <c r="F50" s="146">
        <v>43404</v>
      </c>
      <c r="G50" s="173">
        <f t="shared" si="2"/>
        <v>10.633333333333333</v>
      </c>
      <c r="H50" s="124" t="s">
        <v>2688</v>
      </c>
      <c r="I50" s="115" t="s">
        <v>64</v>
      </c>
      <c r="J50" s="115" t="s">
        <v>377</v>
      </c>
      <c r="K50" s="118">
        <v>560288650</v>
      </c>
      <c r="L50" s="126" t="s">
        <v>1148</v>
      </c>
      <c r="M50" s="119"/>
      <c r="N50" s="117" t="s">
        <v>27</v>
      </c>
      <c r="O50" s="117" t="s">
        <v>2686</v>
      </c>
      <c r="P50" s="80"/>
    </row>
    <row r="51" spans="1:16" s="6" customFormat="1" ht="24.75" customHeight="1" outlineLevel="1" x14ac:dyDescent="0.25">
      <c r="A51" s="144">
        <v>4</v>
      </c>
      <c r="B51" s="124" t="s">
        <v>2682</v>
      </c>
      <c r="C51" s="126" t="s">
        <v>31</v>
      </c>
      <c r="D51" s="112" t="s">
        <v>2690</v>
      </c>
      <c r="E51" s="146">
        <v>42720</v>
      </c>
      <c r="F51" s="146">
        <v>43084</v>
      </c>
      <c r="G51" s="173">
        <f t="shared" si="2"/>
        <v>12.133333333333333</v>
      </c>
      <c r="H51" s="124" t="s">
        <v>2691</v>
      </c>
      <c r="I51" s="115" t="s">
        <v>64</v>
      </c>
      <c r="J51" s="115" t="s">
        <v>377</v>
      </c>
      <c r="K51" s="118">
        <v>668056652</v>
      </c>
      <c r="L51" s="126" t="s">
        <v>1148</v>
      </c>
      <c r="M51" s="119"/>
      <c r="N51" s="117" t="s">
        <v>27</v>
      </c>
      <c r="O51" s="117" t="s">
        <v>2686</v>
      </c>
      <c r="P51" s="80"/>
    </row>
    <row r="52" spans="1:16" s="7" customFormat="1" ht="24.75" customHeight="1" outlineLevel="1" x14ac:dyDescent="0.25">
      <c r="A52" s="145">
        <v>5</v>
      </c>
      <c r="B52" s="124" t="s">
        <v>2682</v>
      </c>
      <c r="C52" s="114" t="s">
        <v>31</v>
      </c>
      <c r="D52" s="112" t="s">
        <v>2694</v>
      </c>
      <c r="E52" s="146">
        <v>42394</v>
      </c>
      <c r="F52" s="146">
        <v>42719</v>
      </c>
      <c r="G52" s="173">
        <f t="shared" si="2"/>
        <v>10.833333333333334</v>
      </c>
      <c r="H52" s="124" t="s">
        <v>2693</v>
      </c>
      <c r="I52" s="115" t="s">
        <v>64</v>
      </c>
      <c r="J52" s="115" t="s">
        <v>377</v>
      </c>
      <c r="K52" s="118">
        <v>556226605</v>
      </c>
      <c r="L52" s="126" t="s">
        <v>1148</v>
      </c>
      <c r="M52" s="119"/>
      <c r="N52" s="117" t="s">
        <v>27</v>
      </c>
      <c r="O52" s="117" t="s">
        <v>2686</v>
      </c>
      <c r="P52" s="81"/>
    </row>
    <row r="53" spans="1:16" s="7" customFormat="1" ht="24.75" customHeight="1" outlineLevel="1" x14ac:dyDescent="0.25">
      <c r="A53" s="145">
        <v>6</v>
      </c>
      <c r="B53" s="124" t="s">
        <v>2682</v>
      </c>
      <c r="C53" s="114" t="s">
        <v>31</v>
      </c>
      <c r="D53" s="123" t="s">
        <v>2692</v>
      </c>
      <c r="E53" s="146">
        <v>41991</v>
      </c>
      <c r="F53" s="146">
        <v>42369</v>
      </c>
      <c r="G53" s="173">
        <f t="shared" si="2"/>
        <v>12.6</v>
      </c>
      <c r="H53" s="124" t="s">
        <v>2695</v>
      </c>
      <c r="I53" s="115" t="s">
        <v>64</v>
      </c>
      <c r="J53" s="115" t="s">
        <v>377</v>
      </c>
      <c r="K53" s="118">
        <v>544147600</v>
      </c>
      <c r="L53" s="126" t="s">
        <v>1148</v>
      </c>
      <c r="M53" s="119"/>
      <c r="N53" s="117" t="s">
        <v>27</v>
      </c>
      <c r="O53" s="117" t="s">
        <v>2686</v>
      </c>
      <c r="P53" s="81"/>
    </row>
    <row r="54" spans="1:16" s="7" customFormat="1" ht="24.75" customHeight="1" outlineLevel="1" x14ac:dyDescent="0.25">
      <c r="A54" s="145">
        <v>7</v>
      </c>
      <c r="B54" s="124" t="s">
        <v>2682</v>
      </c>
      <c r="C54" s="114" t="s">
        <v>31</v>
      </c>
      <c r="D54" s="112" t="s">
        <v>2696</v>
      </c>
      <c r="E54" s="146">
        <v>41256</v>
      </c>
      <c r="F54" s="146">
        <v>42004</v>
      </c>
      <c r="G54" s="173">
        <f t="shared" si="2"/>
        <v>24.933333333333334</v>
      </c>
      <c r="H54" s="116" t="s">
        <v>2697</v>
      </c>
      <c r="I54" s="115" t="s">
        <v>64</v>
      </c>
      <c r="J54" s="115" t="s">
        <v>377</v>
      </c>
      <c r="K54" s="120">
        <v>1029538270</v>
      </c>
      <c r="L54" s="126" t="s">
        <v>1148</v>
      </c>
      <c r="M54" s="119"/>
      <c r="N54" s="117" t="s">
        <v>27</v>
      </c>
      <c r="O54" s="126" t="s">
        <v>1148</v>
      </c>
      <c r="P54" s="81"/>
    </row>
    <row r="55" spans="1:16" s="7" customFormat="1" ht="24.75" customHeight="1" outlineLevel="1" x14ac:dyDescent="0.25">
      <c r="A55" s="145">
        <v>8</v>
      </c>
      <c r="B55" s="124" t="s">
        <v>2682</v>
      </c>
      <c r="C55" s="114" t="s">
        <v>31</v>
      </c>
      <c r="D55" s="112" t="s">
        <v>2698</v>
      </c>
      <c r="E55" s="146">
        <v>41093</v>
      </c>
      <c r="F55" s="146">
        <v>41273</v>
      </c>
      <c r="G55" s="173">
        <f t="shared" si="2"/>
        <v>6</v>
      </c>
      <c r="H55" s="116" t="s">
        <v>2699</v>
      </c>
      <c r="I55" s="115" t="s">
        <v>64</v>
      </c>
      <c r="J55" s="115" t="s">
        <v>377</v>
      </c>
      <c r="K55" s="120">
        <v>276019200</v>
      </c>
      <c r="L55" s="126" t="s">
        <v>1148</v>
      </c>
      <c r="M55" s="119"/>
      <c r="N55" s="117" t="s">
        <v>27</v>
      </c>
      <c r="O55" s="126" t="s">
        <v>1148</v>
      </c>
      <c r="P55" s="81"/>
    </row>
    <row r="56" spans="1:16" s="7" customFormat="1" ht="24.75" customHeight="1" outlineLevel="1" x14ac:dyDescent="0.25">
      <c r="A56" s="145">
        <v>9</v>
      </c>
      <c r="B56" s="124" t="s">
        <v>2682</v>
      </c>
      <c r="C56" s="114" t="s">
        <v>31</v>
      </c>
      <c r="D56" s="112" t="s">
        <v>2700</v>
      </c>
      <c r="E56" s="146">
        <v>40938</v>
      </c>
      <c r="F56" s="146">
        <v>41090</v>
      </c>
      <c r="G56" s="173">
        <f t="shared" si="2"/>
        <v>5.0666666666666664</v>
      </c>
      <c r="H56" s="116" t="s">
        <v>2701</v>
      </c>
      <c r="I56" s="115" t="s">
        <v>64</v>
      </c>
      <c r="J56" s="115" t="s">
        <v>377</v>
      </c>
      <c r="K56" s="120">
        <v>97214318</v>
      </c>
      <c r="L56" s="126" t="s">
        <v>1148</v>
      </c>
      <c r="M56" s="119"/>
      <c r="N56" s="117" t="s">
        <v>27</v>
      </c>
      <c r="O56" s="126" t="s">
        <v>1148</v>
      </c>
      <c r="P56" s="81"/>
    </row>
    <row r="57" spans="1:16" s="7" customFormat="1" ht="24.75" customHeight="1" outlineLevel="1" x14ac:dyDescent="0.25">
      <c r="A57" s="145">
        <v>10</v>
      </c>
      <c r="B57" s="124" t="s">
        <v>2682</v>
      </c>
      <c r="C57" s="65" t="s">
        <v>31</v>
      </c>
      <c r="D57" s="63" t="s">
        <v>2702</v>
      </c>
      <c r="E57" s="146">
        <v>40575</v>
      </c>
      <c r="F57" s="146">
        <v>40908</v>
      </c>
      <c r="G57" s="173">
        <f t="shared" si="2"/>
        <v>11.1</v>
      </c>
      <c r="H57" s="124" t="s">
        <v>2710</v>
      </c>
      <c r="I57" s="63" t="s">
        <v>64</v>
      </c>
      <c r="J57" s="63" t="s">
        <v>377</v>
      </c>
      <c r="K57" s="66">
        <v>162254876</v>
      </c>
      <c r="L57" s="126" t="s">
        <v>1148</v>
      </c>
      <c r="M57" s="67"/>
      <c r="N57" s="65" t="s">
        <v>27</v>
      </c>
      <c r="O57" s="126" t="s">
        <v>1148</v>
      </c>
      <c r="P57" s="81"/>
    </row>
    <row r="58" spans="1:16" s="7" customFormat="1" ht="24.75" customHeight="1" outlineLevel="1" x14ac:dyDescent="0.25">
      <c r="A58" s="145">
        <v>11</v>
      </c>
      <c r="B58" s="124" t="s">
        <v>2682</v>
      </c>
      <c r="C58" s="65" t="s">
        <v>31</v>
      </c>
      <c r="D58" s="63" t="s">
        <v>2703</v>
      </c>
      <c r="E58" s="146">
        <v>40203</v>
      </c>
      <c r="F58" s="146">
        <v>40543</v>
      </c>
      <c r="G58" s="173">
        <f t="shared" si="2"/>
        <v>11.333333333333334</v>
      </c>
      <c r="H58" s="124" t="s">
        <v>2711</v>
      </c>
      <c r="I58" s="63" t="s">
        <v>64</v>
      </c>
      <c r="J58" s="63" t="s">
        <v>377</v>
      </c>
      <c r="K58" s="66">
        <v>155830564</v>
      </c>
      <c r="L58" s="126" t="s">
        <v>1148</v>
      </c>
      <c r="M58" s="67"/>
      <c r="N58" s="126" t="s">
        <v>27</v>
      </c>
      <c r="O58" s="126" t="s">
        <v>1148</v>
      </c>
      <c r="P58" s="81"/>
    </row>
    <row r="59" spans="1:16" s="7" customFormat="1" ht="24.75" customHeight="1" outlineLevel="1" x14ac:dyDescent="0.25">
      <c r="A59" s="145">
        <v>12</v>
      </c>
      <c r="B59" s="124" t="s">
        <v>2682</v>
      </c>
      <c r="C59" s="65" t="s">
        <v>31</v>
      </c>
      <c r="D59" s="63" t="s">
        <v>2704</v>
      </c>
      <c r="E59" s="146">
        <v>39845</v>
      </c>
      <c r="F59" s="146">
        <v>40178</v>
      </c>
      <c r="G59" s="173">
        <f t="shared" si="2"/>
        <v>11.1</v>
      </c>
      <c r="H59" s="124" t="s">
        <v>2710</v>
      </c>
      <c r="I59" s="63" t="s">
        <v>64</v>
      </c>
      <c r="J59" s="63" t="s">
        <v>377</v>
      </c>
      <c r="K59" s="66">
        <v>148987850</v>
      </c>
      <c r="L59" s="126" t="s">
        <v>1148</v>
      </c>
      <c r="M59" s="67"/>
      <c r="N59" s="126" t="s">
        <v>27</v>
      </c>
      <c r="O59" s="65" t="s">
        <v>1148</v>
      </c>
      <c r="P59" s="81"/>
    </row>
    <row r="60" spans="1:16" s="7" customFormat="1" ht="24.75" customHeight="1" outlineLevel="1" x14ac:dyDescent="0.25">
      <c r="A60" s="145">
        <v>13</v>
      </c>
      <c r="B60" s="124" t="s">
        <v>2682</v>
      </c>
      <c r="C60" s="65" t="s">
        <v>31</v>
      </c>
      <c r="D60" s="63" t="s">
        <v>2705</v>
      </c>
      <c r="E60" s="146">
        <v>39479</v>
      </c>
      <c r="F60" s="146">
        <v>39813</v>
      </c>
      <c r="G60" s="173">
        <f t="shared" si="2"/>
        <v>11.133333333333333</v>
      </c>
      <c r="H60" s="124" t="s">
        <v>2709</v>
      </c>
      <c r="I60" s="63" t="s">
        <v>64</v>
      </c>
      <c r="J60" s="63" t="s">
        <v>377</v>
      </c>
      <c r="K60" s="66">
        <v>166928850</v>
      </c>
      <c r="L60" s="126" t="s">
        <v>1148</v>
      </c>
      <c r="M60" s="67"/>
      <c r="N60" s="126" t="s">
        <v>27</v>
      </c>
      <c r="O60" s="126" t="s">
        <v>1148</v>
      </c>
      <c r="P60" s="81"/>
    </row>
    <row r="61" spans="1:16" s="7" customFormat="1" ht="24.75" customHeight="1" outlineLevel="1" x14ac:dyDescent="0.25">
      <c r="A61" s="145">
        <v>14</v>
      </c>
      <c r="B61" s="64" t="s">
        <v>2682</v>
      </c>
      <c r="C61" s="65" t="s">
        <v>31</v>
      </c>
      <c r="D61" s="63" t="s">
        <v>2706</v>
      </c>
      <c r="E61" s="146">
        <v>39114</v>
      </c>
      <c r="F61" s="146">
        <v>39447</v>
      </c>
      <c r="G61" s="173">
        <f t="shared" si="2"/>
        <v>11.1</v>
      </c>
      <c r="H61" s="124" t="s">
        <v>2708</v>
      </c>
      <c r="I61" s="63" t="s">
        <v>64</v>
      </c>
      <c r="J61" s="63" t="s">
        <v>377</v>
      </c>
      <c r="K61" s="66">
        <v>152213660</v>
      </c>
      <c r="L61" s="126" t="s">
        <v>1148</v>
      </c>
      <c r="M61" s="67"/>
      <c r="N61" s="126" t="s">
        <v>27</v>
      </c>
      <c r="O61" s="126" t="s">
        <v>1148</v>
      </c>
      <c r="P61" s="81"/>
    </row>
    <row r="62" spans="1:16" s="7" customFormat="1" ht="24.75" customHeight="1" outlineLevel="1" x14ac:dyDescent="0.25">
      <c r="A62" s="145">
        <v>15</v>
      </c>
      <c r="B62" s="64" t="s">
        <v>2682</v>
      </c>
      <c r="C62" s="65" t="s">
        <v>31</v>
      </c>
      <c r="D62" s="63" t="s">
        <v>2707</v>
      </c>
      <c r="E62" s="146">
        <v>38749</v>
      </c>
      <c r="F62" s="146">
        <v>39082</v>
      </c>
      <c r="G62" s="173">
        <f t="shared" si="2"/>
        <v>11.1</v>
      </c>
      <c r="H62" s="124" t="s">
        <v>2708</v>
      </c>
      <c r="I62" s="63" t="s">
        <v>64</v>
      </c>
      <c r="J62" s="63" t="s">
        <v>377</v>
      </c>
      <c r="K62" s="66">
        <v>146363135</v>
      </c>
      <c r="L62" s="126" t="s">
        <v>1148</v>
      </c>
      <c r="M62" s="67"/>
      <c r="N62" s="126" t="s">
        <v>27</v>
      </c>
      <c r="O62" s="126" t="s">
        <v>1148</v>
      </c>
      <c r="P62" s="81"/>
    </row>
    <row r="63" spans="1:16" s="7" customFormat="1" ht="24.75" customHeight="1" outlineLevel="1" x14ac:dyDescent="0.25">
      <c r="A63" s="145">
        <v>16</v>
      </c>
      <c r="B63" s="124" t="s">
        <v>2682</v>
      </c>
      <c r="C63" s="65" t="s">
        <v>31</v>
      </c>
      <c r="D63" s="63" t="s">
        <v>2712</v>
      </c>
      <c r="E63" s="146">
        <v>38384</v>
      </c>
      <c r="F63" s="146">
        <v>38717</v>
      </c>
      <c r="G63" s="173">
        <f t="shared" si="2"/>
        <v>11.1</v>
      </c>
      <c r="H63" s="124" t="s">
        <v>2713</v>
      </c>
      <c r="I63" s="63" t="s">
        <v>64</v>
      </c>
      <c r="J63" s="63" t="s">
        <v>377</v>
      </c>
      <c r="K63" s="66">
        <v>138999470</v>
      </c>
      <c r="L63" s="126" t="s">
        <v>1148</v>
      </c>
      <c r="M63" s="67"/>
      <c r="N63" s="126" t="s">
        <v>27</v>
      </c>
      <c r="O63" s="126" t="s">
        <v>1148</v>
      </c>
      <c r="P63" s="81"/>
    </row>
    <row r="64" spans="1:16" s="7" customFormat="1" ht="24.75" customHeight="1" outlineLevel="1" x14ac:dyDescent="0.25">
      <c r="A64" s="145">
        <v>17</v>
      </c>
      <c r="B64" s="64" t="s">
        <v>2682</v>
      </c>
      <c r="C64" s="65" t="s">
        <v>31</v>
      </c>
      <c r="D64" s="63" t="s">
        <v>2714</v>
      </c>
      <c r="E64" s="146">
        <v>38019</v>
      </c>
      <c r="F64" s="146">
        <v>38352</v>
      </c>
      <c r="G64" s="173">
        <f t="shared" si="2"/>
        <v>11.1</v>
      </c>
      <c r="H64" s="64" t="s">
        <v>2715</v>
      </c>
      <c r="I64" s="63" t="s">
        <v>64</v>
      </c>
      <c r="J64" s="63" t="s">
        <v>377</v>
      </c>
      <c r="K64" s="66">
        <v>130206828</v>
      </c>
      <c r="L64" s="126" t="s">
        <v>1148</v>
      </c>
      <c r="M64" s="67"/>
      <c r="N64" s="126" t="s">
        <v>27</v>
      </c>
      <c r="O64" s="126" t="s">
        <v>1148</v>
      </c>
      <c r="P64" s="81"/>
    </row>
    <row r="65" spans="1:16" s="7" customFormat="1" ht="24.75" customHeight="1" outlineLevel="1" x14ac:dyDescent="0.25">
      <c r="A65" s="145">
        <v>18</v>
      </c>
      <c r="B65" s="64" t="s">
        <v>2682</v>
      </c>
      <c r="C65" s="65" t="s">
        <v>31</v>
      </c>
      <c r="D65" s="63" t="s">
        <v>2717</v>
      </c>
      <c r="E65" s="146">
        <v>37712</v>
      </c>
      <c r="F65" s="146">
        <v>37986</v>
      </c>
      <c r="G65" s="173">
        <f t="shared" si="2"/>
        <v>9.1333333333333329</v>
      </c>
      <c r="H65" s="124" t="s">
        <v>2716</v>
      </c>
      <c r="I65" s="63" t="s">
        <v>64</v>
      </c>
      <c r="J65" s="63" t="s">
        <v>377</v>
      </c>
      <c r="K65" s="66">
        <v>113785232</v>
      </c>
      <c r="L65" s="126" t="s">
        <v>1148</v>
      </c>
      <c r="M65" s="67"/>
      <c r="N65" s="126" t="s">
        <v>27</v>
      </c>
      <c r="O65" s="126" t="s">
        <v>1148</v>
      </c>
      <c r="P65" s="81"/>
    </row>
    <row r="66" spans="1:16" s="7" customFormat="1" ht="24.75" customHeight="1" outlineLevel="1" x14ac:dyDescent="0.25">
      <c r="A66" s="145">
        <v>19</v>
      </c>
      <c r="B66" s="64" t="s">
        <v>2682</v>
      </c>
      <c r="C66" s="65" t="s">
        <v>31</v>
      </c>
      <c r="D66" s="63" t="s">
        <v>2719</v>
      </c>
      <c r="E66" s="146">
        <v>37258</v>
      </c>
      <c r="F66" s="146">
        <v>37621</v>
      </c>
      <c r="G66" s="173">
        <f t="shared" si="2"/>
        <v>12.1</v>
      </c>
      <c r="H66" s="64" t="s">
        <v>2718</v>
      </c>
      <c r="I66" s="63" t="s">
        <v>64</v>
      </c>
      <c r="J66" s="63" t="s">
        <v>377</v>
      </c>
      <c r="K66" s="66">
        <v>141667173</v>
      </c>
      <c r="L66" s="126" t="s">
        <v>1148</v>
      </c>
      <c r="M66" s="67"/>
      <c r="N66" s="126" t="s">
        <v>27</v>
      </c>
      <c r="O66" s="126" t="s">
        <v>1148</v>
      </c>
      <c r="P66" s="81"/>
    </row>
    <row r="67" spans="1:16" s="7" customFormat="1" ht="24.75" customHeight="1" outlineLevel="1" x14ac:dyDescent="0.25">
      <c r="A67" s="145">
        <v>20</v>
      </c>
      <c r="B67" s="64" t="s">
        <v>2682</v>
      </c>
      <c r="C67" s="65" t="s">
        <v>31</v>
      </c>
      <c r="D67" s="123" t="s">
        <v>2720</v>
      </c>
      <c r="E67" s="146">
        <v>36893</v>
      </c>
      <c r="F67" s="146">
        <v>37256</v>
      </c>
      <c r="G67" s="173">
        <f t="shared" si="2"/>
        <v>12.1</v>
      </c>
      <c r="H67" s="64" t="s">
        <v>2721</v>
      </c>
      <c r="I67" s="63" t="s">
        <v>64</v>
      </c>
      <c r="J67" s="63" t="s">
        <v>377</v>
      </c>
      <c r="K67" s="66">
        <v>123947500</v>
      </c>
      <c r="L67" s="126" t="s">
        <v>1148</v>
      </c>
      <c r="M67" s="67"/>
      <c r="N67" s="126" t="s">
        <v>27</v>
      </c>
      <c r="O67" s="126" t="s">
        <v>1148</v>
      </c>
      <c r="P67" s="81"/>
    </row>
    <row r="68" spans="1:16" s="7" customFormat="1" ht="24.75" customHeight="1" outlineLevel="1" x14ac:dyDescent="0.25">
      <c r="A68" s="144">
        <v>21</v>
      </c>
      <c r="B68" s="124" t="s">
        <v>2682</v>
      </c>
      <c r="C68" s="126" t="s">
        <v>31</v>
      </c>
      <c r="D68" s="123" t="s">
        <v>2722</v>
      </c>
      <c r="E68" s="146">
        <v>36528</v>
      </c>
      <c r="F68" s="146">
        <v>36891</v>
      </c>
      <c r="G68" s="173">
        <f t="shared" si="2"/>
        <v>12.1</v>
      </c>
      <c r="H68" s="124" t="s">
        <v>2723</v>
      </c>
      <c r="I68" s="123" t="s">
        <v>64</v>
      </c>
      <c r="J68" s="123" t="s">
        <v>377</v>
      </c>
      <c r="K68" s="125">
        <v>139107660</v>
      </c>
      <c r="L68" s="126" t="s">
        <v>1148</v>
      </c>
      <c r="M68" s="119"/>
      <c r="N68" s="126" t="s">
        <v>27</v>
      </c>
      <c r="O68" s="126" t="s">
        <v>1148</v>
      </c>
      <c r="P68" s="81"/>
    </row>
    <row r="69" spans="1:16" s="7" customFormat="1" ht="24.75" customHeight="1" outlineLevel="1" x14ac:dyDescent="0.25">
      <c r="A69" s="144">
        <v>22</v>
      </c>
      <c r="B69" s="124" t="s">
        <v>2682</v>
      </c>
      <c r="C69" s="126" t="s">
        <v>31</v>
      </c>
      <c r="D69" s="123" t="s">
        <v>2724</v>
      </c>
      <c r="E69" s="146">
        <v>36164</v>
      </c>
      <c r="F69" s="146">
        <v>36525</v>
      </c>
      <c r="G69" s="173">
        <f t="shared" si="2"/>
        <v>12.033333333333333</v>
      </c>
      <c r="H69" s="124" t="s">
        <v>2725</v>
      </c>
      <c r="I69" s="123" t="s">
        <v>64</v>
      </c>
      <c r="J69" s="123" t="s">
        <v>377</v>
      </c>
      <c r="K69" s="125">
        <v>128092117</v>
      </c>
      <c r="L69" s="126" t="s">
        <v>1148</v>
      </c>
      <c r="M69" s="119"/>
      <c r="N69" s="126" t="s">
        <v>27</v>
      </c>
      <c r="O69" s="126" t="s">
        <v>1148</v>
      </c>
      <c r="P69" s="81"/>
    </row>
    <row r="70" spans="1:16" s="7" customFormat="1" ht="24.75" customHeight="1" outlineLevel="1" x14ac:dyDescent="0.25">
      <c r="A70" s="144">
        <v>23</v>
      </c>
      <c r="B70" s="124" t="s">
        <v>2682</v>
      </c>
      <c r="C70" s="126" t="s">
        <v>31</v>
      </c>
      <c r="D70" s="123" t="s">
        <v>2726</v>
      </c>
      <c r="E70" s="146">
        <v>35797</v>
      </c>
      <c r="F70" s="146">
        <v>36160</v>
      </c>
      <c r="G70" s="173">
        <f t="shared" si="2"/>
        <v>12.1</v>
      </c>
      <c r="H70" s="124" t="s">
        <v>2727</v>
      </c>
      <c r="I70" s="123" t="s">
        <v>64</v>
      </c>
      <c r="J70" s="123" t="s">
        <v>377</v>
      </c>
      <c r="K70" s="125">
        <v>135679000</v>
      </c>
      <c r="L70" s="126" t="s">
        <v>1148</v>
      </c>
      <c r="M70" s="119"/>
      <c r="N70" s="126" t="s">
        <v>27</v>
      </c>
      <c r="O70" s="126" t="s">
        <v>1148</v>
      </c>
      <c r="P70" s="81"/>
    </row>
    <row r="71" spans="1:16" s="7" customFormat="1" ht="24.75" customHeight="1" outlineLevel="1" x14ac:dyDescent="0.25">
      <c r="A71" s="144">
        <v>24</v>
      </c>
      <c r="B71" s="124" t="s">
        <v>2682</v>
      </c>
      <c r="C71" s="126" t="s">
        <v>31</v>
      </c>
      <c r="D71" s="123" t="s">
        <v>2728</v>
      </c>
      <c r="E71" s="146">
        <v>35433</v>
      </c>
      <c r="F71" s="146">
        <v>35795</v>
      </c>
      <c r="G71" s="173">
        <f t="shared" si="2"/>
        <v>12.066666666666666</v>
      </c>
      <c r="H71" s="124" t="s">
        <v>2729</v>
      </c>
      <c r="I71" s="123" t="s">
        <v>64</v>
      </c>
      <c r="J71" s="123" t="s">
        <v>377</v>
      </c>
      <c r="K71" s="125">
        <v>114886000</v>
      </c>
      <c r="L71" s="126" t="s">
        <v>1148</v>
      </c>
      <c r="M71" s="119"/>
      <c r="N71" s="126" t="s">
        <v>27</v>
      </c>
      <c r="O71" s="126" t="s">
        <v>1148</v>
      </c>
      <c r="P71" s="81"/>
    </row>
    <row r="72" spans="1:16" s="7" customFormat="1" ht="24.75" customHeight="1" outlineLevel="1" x14ac:dyDescent="0.25">
      <c r="A72" s="145">
        <v>25</v>
      </c>
      <c r="B72" s="124" t="s">
        <v>2682</v>
      </c>
      <c r="C72" s="126" t="s">
        <v>31</v>
      </c>
      <c r="D72" s="123" t="s">
        <v>2730</v>
      </c>
      <c r="E72" s="146">
        <v>35066</v>
      </c>
      <c r="F72" s="146">
        <v>35430</v>
      </c>
      <c r="G72" s="173">
        <f t="shared" si="2"/>
        <v>12.133333333333333</v>
      </c>
      <c r="H72" s="124" t="s">
        <v>2729</v>
      </c>
      <c r="I72" s="123" t="s">
        <v>64</v>
      </c>
      <c r="J72" s="123" t="s">
        <v>377</v>
      </c>
      <c r="K72" s="125">
        <v>79338738</v>
      </c>
      <c r="L72" s="126" t="s">
        <v>1148</v>
      </c>
      <c r="M72" s="119"/>
      <c r="N72" s="126" t="s">
        <v>27</v>
      </c>
      <c r="O72" s="126" t="s">
        <v>1148</v>
      </c>
      <c r="P72" s="81"/>
    </row>
    <row r="73" spans="1:16" s="7" customFormat="1" ht="24.75" customHeight="1" outlineLevel="1" x14ac:dyDescent="0.25">
      <c r="A73" s="145">
        <v>26</v>
      </c>
      <c r="B73" s="124" t="s">
        <v>2682</v>
      </c>
      <c r="C73" s="126" t="s">
        <v>31</v>
      </c>
      <c r="D73" s="123" t="s">
        <v>2731</v>
      </c>
      <c r="E73" s="146">
        <v>34701</v>
      </c>
      <c r="F73" s="146">
        <v>35064</v>
      </c>
      <c r="G73" s="173">
        <f t="shared" si="2"/>
        <v>12.1</v>
      </c>
      <c r="H73" s="124" t="s">
        <v>2729</v>
      </c>
      <c r="I73" s="123" t="s">
        <v>64</v>
      </c>
      <c r="J73" s="123" t="s">
        <v>377</v>
      </c>
      <c r="K73" s="125">
        <v>62571800</v>
      </c>
      <c r="L73" s="126" t="s">
        <v>1148</v>
      </c>
      <c r="M73" s="119"/>
      <c r="N73" s="126" t="s">
        <v>27</v>
      </c>
      <c r="O73" s="126" t="s">
        <v>1148</v>
      </c>
      <c r="P73" s="81"/>
    </row>
    <row r="74" spans="1:16" s="7" customFormat="1" ht="24.75" customHeight="1" outlineLevel="1" x14ac:dyDescent="0.25">
      <c r="A74" s="145">
        <v>27</v>
      </c>
      <c r="B74" s="124" t="s">
        <v>2682</v>
      </c>
      <c r="C74" s="126" t="s">
        <v>31</v>
      </c>
      <c r="D74" s="123" t="s">
        <v>2732</v>
      </c>
      <c r="E74" s="146">
        <v>34337</v>
      </c>
      <c r="F74" s="146">
        <v>34699</v>
      </c>
      <c r="G74" s="173">
        <f t="shared" si="2"/>
        <v>12.066666666666666</v>
      </c>
      <c r="H74" s="124" t="s">
        <v>2733</v>
      </c>
      <c r="I74" s="123" t="s">
        <v>64</v>
      </c>
      <c r="J74" s="123" t="s">
        <v>377</v>
      </c>
      <c r="K74" s="125">
        <v>62571800</v>
      </c>
      <c r="L74" s="126" t="s">
        <v>1148</v>
      </c>
      <c r="M74" s="119"/>
      <c r="N74" s="126" t="s">
        <v>27</v>
      </c>
      <c r="O74" s="126" t="s">
        <v>1148</v>
      </c>
      <c r="P74" s="81"/>
    </row>
    <row r="75" spans="1:16" s="7" customFormat="1" ht="24.75" customHeight="1" outlineLevel="1" x14ac:dyDescent="0.25">
      <c r="A75" s="145">
        <v>28</v>
      </c>
      <c r="B75" s="124" t="s">
        <v>2682</v>
      </c>
      <c r="C75" s="126" t="s">
        <v>31</v>
      </c>
      <c r="D75" s="123" t="s">
        <v>2734</v>
      </c>
      <c r="E75" s="146">
        <v>33987</v>
      </c>
      <c r="F75" s="146">
        <v>34334</v>
      </c>
      <c r="G75" s="173">
        <f t="shared" si="2"/>
        <v>11.566666666666666</v>
      </c>
      <c r="H75" s="124" t="s">
        <v>2735</v>
      </c>
      <c r="I75" s="123" t="s">
        <v>64</v>
      </c>
      <c r="J75" s="123" t="s">
        <v>377</v>
      </c>
      <c r="K75" s="125">
        <v>55050917</v>
      </c>
      <c r="L75" s="126" t="s">
        <v>1148</v>
      </c>
      <c r="M75" s="119"/>
      <c r="N75" s="126" t="s">
        <v>27</v>
      </c>
      <c r="O75" s="126" t="s">
        <v>1148</v>
      </c>
      <c r="P75" s="81"/>
    </row>
    <row r="76" spans="1:16" s="7" customFormat="1" ht="24.75" customHeight="1" outlineLevel="1" x14ac:dyDescent="0.25">
      <c r="A76" s="145">
        <v>29</v>
      </c>
      <c r="B76" s="124" t="s">
        <v>2682</v>
      </c>
      <c r="C76" s="126" t="s">
        <v>31</v>
      </c>
      <c r="D76" s="123" t="s">
        <v>2736</v>
      </c>
      <c r="E76" s="146">
        <v>31413</v>
      </c>
      <c r="F76" s="146">
        <v>31593</v>
      </c>
      <c r="G76" s="173">
        <f t="shared" si="2"/>
        <v>6</v>
      </c>
      <c r="H76" s="124" t="s">
        <v>2737</v>
      </c>
      <c r="I76" s="123" t="s">
        <v>64</v>
      </c>
      <c r="J76" s="123" t="s">
        <v>377</v>
      </c>
      <c r="K76" s="125">
        <v>5641632</v>
      </c>
      <c r="L76" s="126" t="s">
        <v>1148</v>
      </c>
      <c r="M76" s="119"/>
      <c r="N76" s="126" t="s">
        <v>27</v>
      </c>
      <c r="O76" s="126" t="s">
        <v>1148</v>
      </c>
      <c r="P76" s="81"/>
    </row>
    <row r="77" spans="1:16" s="7" customFormat="1" ht="24.75" customHeight="1" outlineLevel="1" x14ac:dyDescent="0.25">
      <c r="A77" s="145">
        <v>30</v>
      </c>
      <c r="B77" s="124" t="s">
        <v>2682</v>
      </c>
      <c r="C77" s="126" t="s">
        <v>31</v>
      </c>
      <c r="D77" s="123" t="s">
        <v>2738</v>
      </c>
      <c r="E77" s="146">
        <v>30491</v>
      </c>
      <c r="F77" s="146">
        <v>30857</v>
      </c>
      <c r="G77" s="173">
        <f t="shared" si="2"/>
        <v>12.2</v>
      </c>
      <c r="H77" s="124" t="s">
        <v>2739</v>
      </c>
      <c r="I77" s="123" t="s">
        <v>64</v>
      </c>
      <c r="J77" s="123" t="s">
        <v>377</v>
      </c>
      <c r="K77" s="125">
        <v>6400000</v>
      </c>
      <c r="L77" s="126" t="s">
        <v>1148</v>
      </c>
      <c r="M77" s="119"/>
      <c r="N77" s="126" t="s">
        <v>27</v>
      </c>
      <c r="O77" s="126" t="s">
        <v>1148</v>
      </c>
      <c r="P77" s="81"/>
    </row>
    <row r="78" spans="1:16" s="7" customFormat="1" ht="24.75" customHeight="1" outlineLevel="1" x14ac:dyDescent="0.25">
      <c r="A78" s="145">
        <v>31</v>
      </c>
      <c r="B78" s="124" t="s">
        <v>2682</v>
      </c>
      <c r="C78" s="126" t="s">
        <v>31</v>
      </c>
      <c r="D78" s="123" t="s">
        <v>2740</v>
      </c>
      <c r="E78" s="146">
        <v>30053</v>
      </c>
      <c r="F78" s="146">
        <v>30418</v>
      </c>
      <c r="G78" s="173">
        <f t="shared" si="2"/>
        <v>12.166666666666666</v>
      </c>
      <c r="H78" s="124" t="s">
        <v>2741</v>
      </c>
      <c r="I78" s="123" t="s">
        <v>64</v>
      </c>
      <c r="J78" s="123" t="s">
        <v>377</v>
      </c>
      <c r="K78" s="125">
        <v>3600000</v>
      </c>
      <c r="L78" s="126" t="s">
        <v>1148</v>
      </c>
      <c r="M78" s="119"/>
      <c r="N78" s="126" t="s">
        <v>27</v>
      </c>
      <c r="O78" s="126" t="s">
        <v>1148</v>
      </c>
      <c r="P78" s="81"/>
    </row>
    <row r="79" spans="1:16" s="7" customFormat="1" ht="24.75" customHeight="1" outlineLevel="1" x14ac:dyDescent="0.25">
      <c r="A79" s="145">
        <v>32</v>
      </c>
      <c r="B79" s="124" t="s">
        <v>2682</v>
      </c>
      <c r="C79" s="126" t="s">
        <v>31</v>
      </c>
      <c r="D79" s="123" t="s">
        <v>2742</v>
      </c>
      <c r="E79" s="146">
        <v>29634</v>
      </c>
      <c r="F79" s="146">
        <v>29951</v>
      </c>
      <c r="G79" s="173">
        <f t="shared" si="2"/>
        <v>10.566666666666666</v>
      </c>
      <c r="H79" s="124" t="s">
        <v>2743</v>
      </c>
      <c r="I79" s="123" t="s">
        <v>64</v>
      </c>
      <c r="J79" s="123" t="s">
        <v>377</v>
      </c>
      <c r="K79" s="125">
        <v>4357000</v>
      </c>
      <c r="L79" s="126" t="s">
        <v>1148</v>
      </c>
      <c r="M79" s="119"/>
      <c r="N79" s="126" t="s">
        <v>27</v>
      </c>
      <c r="O79" s="126" t="s">
        <v>1148</v>
      </c>
      <c r="P79" s="81"/>
    </row>
    <row r="80" spans="1:16" s="7" customFormat="1" ht="24.75" customHeight="1" outlineLevel="1" x14ac:dyDescent="0.25">
      <c r="A80" s="145">
        <v>33</v>
      </c>
      <c r="B80" s="124" t="s">
        <v>2682</v>
      </c>
      <c r="C80" s="126" t="s">
        <v>31</v>
      </c>
      <c r="D80" s="123" t="s">
        <v>2744</v>
      </c>
      <c r="E80" s="146">
        <v>29281</v>
      </c>
      <c r="F80" s="146">
        <v>29495</v>
      </c>
      <c r="G80" s="173">
        <f t="shared" si="2"/>
        <v>7.1333333333333337</v>
      </c>
      <c r="H80" s="124" t="s">
        <v>2743</v>
      </c>
      <c r="I80" s="123" t="s">
        <v>64</v>
      </c>
      <c r="J80" s="123" t="s">
        <v>377</v>
      </c>
      <c r="K80" s="125">
        <v>2518779</v>
      </c>
      <c r="L80" s="126" t="s">
        <v>1148</v>
      </c>
      <c r="M80" s="119"/>
      <c r="N80" s="126" t="s">
        <v>27</v>
      </c>
      <c r="O80" s="126" t="s">
        <v>1148</v>
      </c>
      <c r="P80" s="81"/>
    </row>
    <row r="81" spans="1:16" s="7" customFormat="1" ht="24.75" customHeight="1" outlineLevel="1" x14ac:dyDescent="0.25">
      <c r="A81" s="145">
        <v>34</v>
      </c>
      <c r="B81" s="124" t="s">
        <v>2682</v>
      </c>
      <c r="C81" s="126" t="s">
        <v>31</v>
      </c>
      <c r="D81" s="123" t="s">
        <v>2745</v>
      </c>
      <c r="E81" s="146">
        <v>28976</v>
      </c>
      <c r="F81" s="146">
        <v>29190</v>
      </c>
      <c r="G81" s="173">
        <f t="shared" si="2"/>
        <v>7.1333333333333337</v>
      </c>
      <c r="H81" s="124" t="s">
        <v>2746</v>
      </c>
      <c r="I81" s="123" t="s">
        <v>64</v>
      </c>
      <c r="J81" s="123" t="s">
        <v>377</v>
      </c>
      <c r="K81" s="125">
        <v>2024883</v>
      </c>
      <c r="L81" s="126" t="s">
        <v>1148</v>
      </c>
      <c r="M81" s="119"/>
      <c r="N81" s="126" t="s">
        <v>27</v>
      </c>
      <c r="O81" s="126" t="s">
        <v>1148</v>
      </c>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8"/>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2747</v>
      </c>
      <c r="E114" s="146">
        <v>43878</v>
      </c>
      <c r="F114" s="146">
        <v>44196</v>
      </c>
      <c r="G114" s="173">
        <f>IF(AND(E114&lt;&gt;"",F114&lt;&gt;""),((F114-E114)/30),"")</f>
        <v>10.6</v>
      </c>
      <c r="H114" s="124" t="s">
        <v>2749</v>
      </c>
      <c r="I114" s="123" t="s">
        <v>64</v>
      </c>
      <c r="J114" s="123" t="s">
        <v>377</v>
      </c>
      <c r="K114" s="125">
        <v>630953692</v>
      </c>
      <c r="L114" s="102" t="e">
        <f>+IF(AND(K114&gt;0,O114="Ejecución"),(K114/877802)*Tabla28[[#This Row],[% participación]],IF(AND(K114&gt;0,O114&lt;&gt;"Ejecución"),"-",""))</f>
        <v>#VALUE!</v>
      </c>
      <c r="M114" s="126" t="s">
        <v>1148</v>
      </c>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11" t="s">
        <v>13</v>
      </c>
      <c r="B162" s="212"/>
      <c r="C162" s="212"/>
      <c r="D162" s="212"/>
      <c r="E162" s="216"/>
      <c r="F162" s="212" t="s">
        <v>15</v>
      </c>
      <c r="G162" s="212"/>
      <c r="H162" s="212"/>
      <c r="I162" s="211" t="s">
        <v>16</v>
      </c>
      <c r="J162" s="212"/>
      <c r="K162" s="212"/>
      <c r="L162" s="212"/>
      <c r="M162" s="212"/>
      <c r="N162" s="212"/>
      <c r="O162" s="216"/>
      <c r="P162" s="78"/>
    </row>
    <row r="163" spans="1:28" ht="51.75" customHeight="1" x14ac:dyDescent="0.25">
      <c r="A163" s="257" t="s">
        <v>2664</v>
      </c>
      <c r="B163" s="258"/>
      <c r="C163" s="258"/>
      <c r="D163" s="258"/>
      <c r="E163" s="259"/>
      <c r="F163" s="260" t="s">
        <v>2665</v>
      </c>
      <c r="G163" s="260"/>
      <c r="H163" s="260"/>
      <c r="I163" s="257" t="s">
        <v>2635</v>
      </c>
      <c r="J163" s="258"/>
      <c r="K163" s="258"/>
      <c r="L163" s="258"/>
      <c r="M163" s="258"/>
      <c r="N163" s="258"/>
      <c r="O163" s="259"/>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13" t="s">
        <v>2618</v>
      </c>
      <c r="C165" s="213"/>
      <c r="D165" s="213"/>
      <c r="E165" s="8"/>
      <c r="F165" s="5"/>
      <c r="G165" s="261" t="s">
        <v>2618</v>
      </c>
      <c r="H165" s="261"/>
      <c r="I165" s="262" t="s">
        <v>1164</v>
      </c>
      <c r="J165" s="263"/>
      <c r="K165" s="263"/>
      <c r="L165" s="263"/>
      <c r="M165" s="263"/>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64" t="s">
        <v>2648</v>
      </c>
      <c r="J167" s="265"/>
      <c r="K167" s="265"/>
      <c r="L167" s="265"/>
      <c r="M167" s="265"/>
      <c r="N167" s="265"/>
      <c r="O167" s="266"/>
      <c r="U167" s="51"/>
    </row>
    <row r="168" spans="1:28" x14ac:dyDescent="0.25">
      <c r="A168" s="9"/>
      <c r="B168" s="275" t="s">
        <v>2662</v>
      </c>
      <c r="C168" s="275"/>
      <c r="D168" s="275"/>
      <c r="E168" s="8"/>
      <c r="F168" s="5"/>
      <c r="H168" s="83" t="s">
        <v>2661</v>
      </c>
      <c r="I168" s="264"/>
      <c r="J168" s="265"/>
      <c r="K168" s="265"/>
      <c r="L168" s="265"/>
      <c r="M168" s="265"/>
      <c r="N168" s="265"/>
      <c r="O168" s="26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6"/>
      <c r="P172" s="78"/>
    </row>
    <row r="173" spans="1:28" ht="15" customHeight="1" x14ac:dyDescent="0.25">
      <c r="A173" s="232" t="s">
        <v>2676</v>
      </c>
      <c r="B173" s="233"/>
      <c r="C173" s="233"/>
      <c r="D173" s="233"/>
      <c r="E173" s="233"/>
      <c r="F173" s="233"/>
      <c r="G173" s="233"/>
      <c r="H173" s="233"/>
      <c r="I173" s="233"/>
      <c r="J173" s="233"/>
      <c r="K173" s="233"/>
      <c r="L173" s="233"/>
      <c r="M173" s="233"/>
      <c r="N173" s="233"/>
      <c r="O173" s="234"/>
    </row>
    <row r="174" spans="1:28" ht="24" thickBot="1" x14ac:dyDescent="0.3">
      <c r="A174" s="235"/>
      <c r="B174" s="236"/>
      <c r="C174" s="236"/>
      <c r="D174" s="236"/>
      <c r="E174" s="236"/>
      <c r="F174" s="236"/>
      <c r="G174" s="236"/>
      <c r="H174" s="236"/>
      <c r="I174" s="236"/>
      <c r="J174" s="236"/>
      <c r="K174" s="236"/>
      <c r="L174" s="236"/>
      <c r="M174" s="236"/>
      <c r="N174" s="236"/>
      <c r="O174" s="23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7" t="s">
        <v>2670</v>
      </c>
      <c r="C176" s="267"/>
      <c r="D176" s="267"/>
      <c r="E176" s="267"/>
      <c r="F176" s="267"/>
      <c r="G176" s="267"/>
      <c r="H176" s="20"/>
      <c r="I176" s="271" t="s">
        <v>2674</v>
      </c>
      <c r="J176" s="272"/>
      <c r="K176" s="272"/>
      <c r="L176" s="272"/>
      <c r="M176" s="272"/>
      <c r="O176" s="186" t="str">
        <f>HYPERLINK("#Integrante_1!A1","INICIO")</f>
        <v>INICIO</v>
      </c>
      <c r="Q176" s="19"/>
      <c r="R176" s="19"/>
      <c r="S176" s="19"/>
      <c r="T176" s="19"/>
      <c r="U176" s="19"/>
      <c r="V176" s="19"/>
      <c r="W176" s="19"/>
      <c r="X176" s="19"/>
      <c r="Y176" s="19"/>
      <c r="Z176" s="19"/>
      <c r="AA176" s="19"/>
      <c r="AB176" s="19"/>
    </row>
    <row r="177" spans="1:28" ht="23.25" x14ac:dyDescent="0.25">
      <c r="A177" s="9"/>
      <c r="B177" s="240" t="s">
        <v>17</v>
      </c>
      <c r="C177" s="241"/>
      <c r="D177" s="242"/>
      <c r="E177" s="271" t="s">
        <v>2620</v>
      </c>
      <c r="F177" s="272"/>
      <c r="G177" s="273"/>
      <c r="H177" s="5"/>
      <c r="I177" s="240" t="s">
        <v>17</v>
      </c>
      <c r="J177" s="241"/>
      <c r="K177" s="241"/>
      <c r="L177" s="242"/>
      <c r="M177" s="249" t="s">
        <v>2679</v>
      </c>
      <c r="O177" s="8"/>
      <c r="Q177" s="19"/>
      <c r="R177" s="28"/>
      <c r="S177" s="28" t="s">
        <v>2619</v>
      </c>
      <c r="T177" s="19"/>
      <c r="U177" s="19"/>
      <c r="V177" s="19"/>
      <c r="W177" s="19"/>
      <c r="X177" s="19"/>
      <c r="Y177" s="19"/>
      <c r="Z177" s="19"/>
      <c r="AA177" s="19"/>
      <c r="AB177" s="19"/>
    </row>
    <row r="178" spans="1:28" ht="23.25" x14ac:dyDescent="0.25">
      <c r="A178" s="9"/>
      <c r="B178" s="268"/>
      <c r="C178" s="269"/>
      <c r="D178" s="270"/>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38" t="s">
        <v>2670</v>
      </c>
      <c r="C179" s="238"/>
      <c r="D179" s="238"/>
      <c r="E179" s="24">
        <v>0.02</v>
      </c>
      <c r="F179" s="179"/>
      <c r="G179" s="180" t="str">
        <f>IF(F179&gt;0,SUM(E179+F179),"")</f>
        <v/>
      </c>
      <c r="H179" s="5"/>
      <c r="I179" s="246" t="s">
        <v>2674</v>
      </c>
      <c r="J179" s="247"/>
      <c r="K179" s="247"/>
      <c r="L179" s="248"/>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38" t="s">
        <v>1165</v>
      </c>
      <c r="C180" s="238"/>
      <c r="D180" s="238"/>
      <c r="E180" s="24">
        <v>0.02</v>
      </c>
      <c r="F180" s="69"/>
      <c r="G180" s="164" t="str">
        <f>IF(F180&gt;0,SUM(E180+F180),"")</f>
        <v/>
      </c>
      <c r="H180" s="5"/>
      <c r="I180" s="229" t="s">
        <v>1169</v>
      </c>
      <c r="J180" s="230"/>
      <c r="K180" s="23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64" t="str">
        <f>IF(F181&gt;0,SUM(E181+F181),"")</f>
        <v/>
      </c>
      <c r="H181" s="5"/>
      <c r="I181" s="229" t="s">
        <v>1170</v>
      </c>
      <c r="J181" s="230"/>
      <c r="K181" s="231"/>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64" t="str">
        <f>IF(F182&gt;0,SUM(E182+F182),"")</f>
        <v/>
      </c>
      <c r="H182" s="5"/>
      <c r="I182" s="229" t="s">
        <v>1171</v>
      </c>
      <c r="J182" s="230"/>
      <c r="K182" s="231"/>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9" t="s">
        <v>1172</v>
      </c>
      <c r="J183" s="230"/>
      <c r="K183" s="231"/>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93" t="s">
        <v>2633</v>
      </c>
      <c r="E185" s="96">
        <f>+(C185*SUM(K20:K35))</f>
        <v>0</v>
      </c>
      <c r="F185" s="94"/>
      <c r="G185" s="95"/>
      <c r="H185" s="90"/>
      <c r="I185" s="92" t="s">
        <v>2632</v>
      </c>
      <c r="J185" s="185">
        <f>M179</f>
        <v>0</v>
      </c>
      <c r="K185" s="239" t="s">
        <v>2633</v>
      </c>
      <c r="L185" s="23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6"/>
      <c r="P188" s="78"/>
    </row>
    <row r="189" spans="1:28" ht="15" customHeight="1" x14ac:dyDescent="0.25">
      <c r="A189" s="232" t="s">
        <v>19</v>
      </c>
      <c r="B189" s="233"/>
      <c r="C189" s="233"/>
      <c r="D189" s="233"/>
      <c r="E189" s="233"/>
      <c r="F189" s="233"/>
      <c r="G189" s="233"/>
      <c r="H189" s="233"/>
      <c r="I189" s="233"/>
      <c r="J189" s="233"/>
      <c r="K189" s="233"/>
      <c r="L189" s="233"/>
      <c r="M189" s="233"/>
      <c r="N189" s="233"/>
      <c r="O189" s="234"/>
    </row>
    <row r="190" spans="1:28" ht="15.75" thickBot="1" x14ac:dyDescent="0.3">
      <c r="A190" s="235"/>
      <c r="B190" s="236"/>
      <c r="C190" s="236"/>
      <c r="D190" s="236"/>
      <c r="E190" s="236"/>
      <c r="F190" s="236"/>
      <c r="G190" s="236"/>
      <c r="H190" s="236"/>
      <c r="I190" s="236"/>
      <c r="J190" s="236"/>
      <c r="K190" s="236"/>
      <c r="L190" s="236"/>
      <c r="M190" s="236"/>
      <c r="N190" s="236"/>
      <c r="O190" s="237"/>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54" t="s">
        <v>2641</v>
      </c>
      <c r="C192" s="254"/>
      <c r="E192" s="5" t="s">
        <v>20</v>
      </c>
      <c r="H192" s="26" t="s">
        <v>24</v>
      </c>
      <c r="J192" s="5" t="s">
        <v>2642</v>
      </c>
      <c r="K192" s="5"/>
      <c r="M192" s="5"/>
      <c r="N192" s="5"/>
      <c r="O192" s="8"/>
      <c r="Q192" s="155"/>
      <c r="R192" s="156"/>
      <c r="S192" s="156"/>
      <c r="T192" s="155"/>
    </row>
    <row r="193" spans="1:18" x14ac:dyDescent="0.25">
      <c r="A193" s="9"/>
      <c r="C193" s="127">
        <v>29165</v>
      </c>
      <c r="D193" s="5"/>
      <c r="E193" s="128">
        <v>9740</v>
      </c>
      <c r="F193" s="5"/>
      <c r="G193" s="5"/>
      <c r="H193" s="148" t="s">
        <v>2750</v>
      </c>
      <c r="J193" s="5"/>
      <c r="K193" s="129">
        <v>28976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6"/>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8" t="s">
        <v>2663</v>
      </c>
      <c r="C199" s="228"/>
      <c r="D199" s="228"/>
      <c r="E199" s="228"/>
      <c r="F199" s="228"/>
      <c r="G199" s="228"/>
      <c r="H199" s="228"/>
      <c r="I199" s="228"/>
      <c r="J199" s="228"/>
      <c r="K199" s="228"/>
      <c r="L199" s="228"/>
      <c r="M199" s="228"/>
      <c r="N199" s="228"/>
      <c r="O199" s="8"/>
    </row>
    <row r="200" spans="1:18" x14ac:dyDescent="0.25">
      <c r="A200" s="9"/>
      <c r="B200" s="251"/>
      <c r="C200" s="251"/>
      <c r="D200" s="251"/>
      <c r="E200" s="251"/>
      <c r="F200" s="251"/>
      <c r="G200" s="251"/>
      <c r="H200" s="251"/>
      <c r="I200" s="251"/>
      <c r="J200" s="251"/>
      <c r="K200" s="251"/>
      <c r="L200" s="251"/>
      <c r="M200" s="251"/>
      <c r="N200" s="251"/>
      <c r="O200" s="8"/>
    </row>
    <row r="201" spans="1:18" x14ac:dyDescent="0.25">
      <c r="A201" s="9"/>
      <c r="B201" s="252" t="s">
        <v>2653</v>
      </c>
      <c r="C201" s="253"/>
      <c r="D201" s="253"/>
      <c r="E201" s="253"/>
      <c r="F201" s="253"/>
      <c r="G201" s="253"/>
      <c r="H201" s="253"/>
      <c r="I201" s="253"/>
      <c r="J201" s="253"/>
      <c r="K201" s="253"/>
      <c r="L201" s="253"/>
      <c r="M201" s="253"/>
      <c r="N201" s="25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2751</v>
      </c>
      <c r="J211" s="27" t="s">
        <v>2627</v>
      </c>
      <c r="K211" s="149" t="s">
        <v>2751</v>
      </c>
      <c r="L211" s="21"/>
      <c r="M211" s="21"/>
      <c r="N211" s="21"/>
      <c r="O211" s="8"/>
    </row>
    <row r="212" spans="1:15" x14ac:dyDescent="0.25">
      <c r="A212" s="9"/>
      <c r="B212" s="27" t="s">
        <v>2624</v>
      </c>
      <c r="C212" s="148" t="s">
        <v>2750</v>
      </c>
      <c r="D212" s="21"/>
      <c r="G212" s="27" t="s">
        <v>2626</v>
      </c>
      <c r="H212" s="149" t="s">
        <v>2753</v>
      </c>
      <c r="J212" s="27" t="s">
        <v>2628</v>
      </c>
      <c r="K212" s="148"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58" zoomScale="85" zoomScaleNormal="85" zoomScaleSheetLayoutView="40" zoomScalePageLayoutView="40" workbookViewId="0">
      <selection activeCell="F179" sqref="F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72">
        <f ca="1">NOW()</f>
        <v>44194.725387962964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7" t="str">
        <f>HYPERLINK("#Integrante_2!A109","CAPACIDAD RESIDUAL")</f>
        <v>CAPACIDAD RESIDUAL</v>
      </c>
      <c r="F8" s="218"/>
      <c r="G8" s="219"/>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7" t="str">
        <f>HYPERLINK("#Integrante_2!A162","TALENTO HUMANO")</f>
        <v>TALENTO HUMANO</v>
      </c>
      <c r="F9" s="218"/>
      <c r="G9" s="219"/>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7" t="str">
        <f>HYPERLINK("#Integrante_2!F162","INFRAESTRUCTURA")</f>
        <v>INFRAESTRUCTURA</v>
      </c>
      <c r="F10" s="218"/>
      <c r="G10" s="219"/>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x14ac:dyDescent="0.25">
      <c r="A15" s="9"/>
      <c r="B15" s="32" t="s">
        <v>2640</v>
      </c>
      <c r="C15" s="111" t="s">
        <v>2681</v>
      </c>
      <c r="D15" s="35"/>
      <c r="E15" s="35"/>
      <c r="F15" s="5"/>
      <c r="G15" s="32" t="s">
        <v>1168</v>
      </c>
      <c r="H15" s="105" t="s">
        <v>64</v>
      </c>
      <c r="I15" s="32" t="s">
        <v>2629</v>
      </c>
      <c r="J15" s="110" t="s">
        <v>2637</v>
      </c>
      <c r="L15" s="210" t="s">
        <v>8</v>
      </c>
      <c r="M15" s="210"/>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20" t="s">
        <v>2644</v>
      </c>
      <c r="I19" s="141" t="s">
        <v>11</v>
      </c>
      <c r="J19" s="142" t="s">
        <v>10</v>
      </c>
      <c r="K19" s="142" t="s">
        <v>2613</v>
      </c>
      <c r="L19" s="142" t="s">
        <v>1161</v>
      </c>
      <c r="M19" s="142" t="s">
        <v>1162</v>
      </c>
      <c r="N19" s="143" t="s">
        <v>2614</v>
      </c>
      <c r="O19" s="138"/>
      <c r="Q19" s="51"/>
      <c r="R19" s="51"/>
    </row>
    <row r="20" spans="1:23" ht="30" customHeight="1" x14ac:dyDescent="0.25">
      <c r="A20" s="9"/>
      <c r="B20" s="111">
        <v>810002609</v>
      </c>
      <c r="C20" s="5"/>
      <c r="D20" s="169"/>
      <c r="E20" s="161" t="s">
        <v>2669</v>
      </c>
      <c r="F20" s="163"/>
      <c r="G20" s="5"/>
      <c r="H20" s="220"/>
      <c r="I20" s="150" t="s">
        <v>64</v>
      </c>
      <c r="J20" s="151" t="s">
        <v>377</v>
      </c>
      <c r="K20" s="152">
        <v>2104859125</v>
      </c>
      <c r="L20" s="153"/>
      <c r="M20" s="153">
        <v>44561</v>
      </c>
      <c r="N20" s="136">
        <f>+(M20-L20)/30</f>
        <v>1485.3666666666666</v>
      </c>
      <c r="O20" s="139"/>
      <c r="U20" s="135"/>
      <c r="V20" s="107">
        <f ca="1">NOW()</f>
        <v>44194.725387962964</v>
      </c>
      <c r="W20" s="107">
        <f ca="1">NOW()</f>
        <v>44194.725387962964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30"/>
      <c r="I37" s="131"/>
      <c r="J37" s="131"/>
      <c r="K37" s="131"/>
      <c r="L37" s="131"/>
      <c r="M37" s="131"/>
      <c r="N37" s="131"/>
      <c r="O37" s="132"/>
    </row>
    <row r="38" spans="1:16" ht="21" customHeight="1" x14ac:dyDescent="0.25">
      <c r="A38" s="9"/>
      <c r="B38" s="214" t="str">
        <f>VLOOKUP(B20,EAS!A2:B1439,2,0)</f>
        <v>ASOCIACIÓN DE PADRES DEL HOGAR INFANTIL ANGELITOS</v>
      </c>
      <c r="C38" s="214"/>
      <c r="D38" s="214"/>
      <c r="E38" s="214"/>
      <c r="F38" s="214"/>
      <c r="G38" s="5"/>
      <c r="H38" s="133"/>
      <c r="I38" s="224" t="s">
        <v>7</v>
      </c>
      <c r="J38" s="224"/>
      <c r="K38" s="224"/>
      <c r="L38" s="224"/>
      <c r="M38" s="224"/>
      <c r="N38" s="224"/>
      <c r="O38" s="134"/>
    </row>
    <row r="39" spans="1:16" ht="42.95" customHeight="1" thickBot="1" x14ac:dyDescent="0.3">
      <c r="A39" s="10"/>
      <c r="B39" s="11"/>
      <c r="C39" s="11"/>
      <c r="D39" s="11"/>
      <c r="E39" s="11"/>
      <c r="F39" s="11"/>
      <c r="G39" s="11"/>
      <c r="H39" s="10"/>
      <c r="I39" s="274" t="s">
        <v>2754</v>
      </c>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8"/>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8"/>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2755</v>
      </c>
      <c r="C48" s="126" t="s">
        <v>31</v>
      </c>
      <c r="D48" s="123" t="s">
        <v>2781</v>
      </c>
      <c r="E48" s="146">
        <v>39114</v>
      </c>
      <c r="F48" s="146">
        <v>39447</v>
      </c>
      <c r="G48" s="173">
        <f>IF(AND(E48&lt;&gt;"",F48&lt;&gt;""),((F48-E48)/30),"")</f>
        <v>11.1</v>
      </c>
      <c r="H48" s="124" t="s">
        <v>2708</v>
      </c>
      <c r="I48" s="123" t="s">
        <v>64</v>
      </c>
      <c r="J48" s="123" t="s">
        <v>377</v>
      </c>
      <c r="K48" s="195">
        <v>93511652</v>
      </c>
      <c r="L48" s="126" t="s">
        <v>1148</v>
      </c>
      <c r="M48" s="182"/>
      <c r="N48" s="126" t="s">
        <v>27</v>
      </c>
      <c r="O48" s="126" t="s">
        <v>1148</v>
      </c>
      <c r="P48" s="80"/>
    </row>
    <row r="49" spans="1:16" s="6" customFormat="1" ht="24.75" customHeight="1" x14ac:dyDescent="0.25">
      <c r="A49" s="144">
        <v>2</v>
      </c>
      <c r="B49" s="124" t="s">
        <v>2755</v>
      </c>
      <c r="C49" s="126" t="s">
        <v>31</v>
      </c>
      <c r="D49" s="123" t="s">
        <v>2782</v>
      </c>
      <c r="E49" s="146">
        <v>39479</v>
      </c>
      <c r="F49" s="146">
        <v>39813</v>
      </c>
      <c r="G49" s="173">
        <f t="shared" ref="G49:G107" si="1">IF(AND(E49&lt;&gt;"",F49&lt;&gt;""),((F49-E49)/30),"")</f>
        <v>11.133333333333333</v>
      </c>
      <c r="H49" s="124" t="s">
        <v>2709</v>
      </c>
      <c r="I49" s="123" t="s">
        <v>64</v>
      </c>
      <c r="J49" s="123" t="s">
        <v>377</v>
      </c>
      <c r="K49" s="125">
        <v>110915860</v>
      </c>
      <c r="L49" s="126" t="s">
        <v>1148</v>
      </c>
      <c r="M49" s="182"/>
      <c r="N49" s="126" t="s">
        <v>27</v>
      </c>
      <c r="O49" s="126" t="s">
        <v>1148</v>
      </c>
      <c r="P49" s="80"/>
    </row>
    <row r="50" spans="1:16" s="6" customFormat="1" ht="24.75" customHeight="1" x14ac:dyDescent="0.25">
      <c r="A50" s="144">
        <v>3</v>
      </c>
      <c r="B50" s="124" t="s">
        <v>2755</v>
      </c>
      <c r="C50" s="126" t="s">
        <v>31</v>
      </c>
      <c r="D50" s="123" t="s">
        <v>2756</v>
      </c>
      <c r="E50" s="146">
        <v>39845</v>
      </c>
      <c r="F50" s="146">
        <v>40178</v>
      </c>
      <c r="G50" s="173">
        <f t="shared" si="1"/>
        <v>11.1</v>
      </c>
      <c r="H50" s="124" t="s">
        <v>2768</v>
      </c>
      <c r="I50" s="123" t="s">
        <v>64</v>
      </c>
      <c r="J50" s="123" t="s">
        <v>377</v>
      </c>
      <c r="K50" s="195">
        <v>127559652</v>
      </c>
      <c r="L50" s="126" t="s">
        <v>1148</v>
      </c>
      <c r="M50" s="182"/>
      <c r="N50" s="126" t="s">
        <v>27</v>
      </c>
      <c r="O50" s="126" t="s">
        <v>1148</v>
      </c>
      <c r="P50" s="80"/>
    </row>
    <row r="51" spans="1:16" s="6" customFormat="1" ht="24.75" customHeight="1" outlineLevel="1" x14ac:dyDescent="0.25">
      <c r="A51" s="144">
        <v>4</v>
      </c>
      <c r="B51" s="124" t="s">
        <v>2755</v>
      </c>
      <c r="C51" s="126" t="s">
        <v>31</v>
      </c>
      <c r="D51" s="123" t="s">
        <v>2757</v>
      </c>
      <c r="E51" s="146">
        <v>40210</v>
      </c>
      <c r="F51" s="146">
        <v>40543</v>
      </c>
      <c r="G51" s="173">
        <f t="shared" si="1"/>
        <v>11.1</v>
      </c>
      <c r="H51" s="124" t="s">
        <v>2768</v>
      </c>
      <c r="I51" s="123" t="s">
        <v>64</v>
      </c>
      <c r="J51" s="123" t="s">
        <v>377</v>
      </c>
      <c r="K51" s="125">
        <v>133418212</v>
      </c>
      <c r="L51" s="126" t="s">
        <v>1148</v>
      </c>
      <c r="M51" s="182"/>
      <c r="N51" s="126" t="s">
        <v>27</v>
      </c>
      <c r="O51" s="126" t="s">
        <v>1148</v>
      </c>
      <c r="P51" s="80"/>
    </row>
    <row r="52" spans="1:16" s="7" customFormat="1" ht="24.75" customHeight="1" outlineLevel="1" x14ac:dyDescent="0.25">
      <c r="A52" s="145">
        <v>5</v>
      </c>
      <c r="B52" s="124" t="s">
        <v>2755</v>
      </c>
      <c r="C52" s="126" t="s">
        <v>31</v>
      </c>
      <c r="D52" s="123" t="s">
        <v>2758</v>
      </c>
      <c r="E52" s="146">
        <v>40575</v>
      </c>
      <c r="F52" s="146">
        <v>40908</v>
      </c>
      <c r="G52" s="173">
        <f t="shared" si="1"/>
        <v>11.1</v>
      </c>
      <c r="H52" s="124" t="s">
        <v>2769</v>
      </c>
      <c r="I52" s="123" t="s">
        <v>64</v>
      </c>
      <c r="J52" s="123" t="s">
        <v>377</v>
      </c>
      <c r="K52" s="125">
        <v>143007758</v>
      </c>
      <c r="L52" s="126" t="s">
        <v>1148</v>
      </c>
      <c r="M52" s="182"/>
      <c r="N52" s="126" t="s">
        <v>27</v>
      </c>
      <c r="O52" s="126" t="s">
        <v>1148</v>
      </c>
      <c r="P52" s="81"/>
    </row>
    <row r="53" spans="1:16" s="7" customFormat="1" ht="24.75" customHeight="1" outlineLevel="1" x14ac:dyDescent="0.25">
      <c r="A53" s="145">
        <v>6</v>
      </c>
      <c r="B53" s="124" t="s">
        <v>2755</v>
      </c>
      <c r="C53" s="126" t="s">
        <v>31</v>
      </c>
      <c r="D53" s="198" t="s">
        <v>2759</v>
      </c>
      <c r="E53" s="200">
        <v>40938</v>
      </c>
      <c r="F53" s="200">
        <v>41090</v>
      </c>
      <c r="G53" s="173">
        <f t="shared" si="1"/>
        <v>5.0666666666666664</v>
      </c>
      <c r="H53" s="202" t="s">
        <v>2769</v>
      </c>
      <c r="I53" s="123" t="s">
        <v>64</v>
      </c>
      <c r="J53" s="123" t="s">
        <v>377</v>
      </c>
      <c r="K53" s="196">
        <v>94586109</v>
      </c>
      <c r="L53" s="126" t="s">
        <v>1148</v>
      </c>
      <c r="M53" s="182"/>
      <c r="N53" s="126" t="s">
        <v>27</v>
      </c>
      <c r="O53" s="126" t="s">
        <v>1148</v>
      </c>
      <c r="P53" s="81"/>
    </row>
    <row r="54" spans="1:16" s="7" customFormat="1" ht="24.75" customHeight="1" outlineLevel="1" x14ac:dyDescent="0.25">
      <c r="A54" s="145">
        <v>7</v>
      </c>
      <c r="B54" s="124" t="s">
        <v>2755</v>
      </c>
      <c r="C54" s="126" t="s">
        <v>31</v>
      </c>
      <c r="D54" s="123" t="s">
        <v>2760</v>
      </c>
      <c r="E54" s="146">
        <v>41093</v>
      </c>
      <c r="F54" s="146">
        <v>41273</v>
      </c>
      <c r="G54" s="173">
        <f t="shared" si="1"/>
        <v>6</v>
      </c>
      <c r="H54" s="124" t="s">
        <v>2770</v>
      </c>
      <c r="I54" s="123" t="s">
        <v>64</v>
      </c>
      <c r="J54" s="123" t="s">
        <v>377</v>
      </c>
      <c r="K54" s="196">
        <v>216000000</v>
      </c>
      <c r="L54" s="126" t="s">
        <v>1148</v>
      </c>
      <c r="M54" s="182"/>
      <c r="N54" s="126" t="s">
        <v>27</v>
      </c>
      <c r="O54" s="126" t="s">
        <v>1148</v>
      </c>
      <c r="P54" s="81"/>
    </row>
    <row r="55" spans="1:16" s="7" customFormat="1" ht="24.75" customHeight="1" outlineLevel="1" x14ac:dyDescent="0.25">
      <c r="A55" s="145">
        <v>8</v>
      </c>
      <c r="B55" s="124" t="s">
        <v>2755</v>
      </c>
      <c r="C55" s="126" t="s">
        <v>31</v>
      </c>
      <c r="D55" s="123" t="s">
        <v>2761</v>
      </c>
      <c r="E55" s="146">
        <v>41260</v>
      </c>
      <c r="F55" s="146">
        <v>42004</v>
      </c>
      <c r="G55" s="173">
        <f t="shared" si="1"/>
        <v>24.8</v>
      </c>
      <c r="H55" s="124" t="s">
        <v>2771</v>
      </c>
      <c r="I55" s="123" t="s">
        <v>64</v>
      </c>
      <c r="J55" s="123" t="s">
        <v>377</v>
      </c>
      <c r="K55" s="196">
        <v>820297211</v>
      </c>
      <c r="L55" s="126" t="s">
        <v>1148</v>
      </c>
      <c r="M55" s="182"/>
      <c r="N55" s="126" t="s">
        <v>27</v>
      </c>
      <c r="O55" s="126" t="s">
        <v>1148</v>
      </c>
      <c r="P55" s="81"/>
    </row>
    <row r="56" spans="1:16" s="7" customFormat="1" ht="24.75" customHeight="1" outlineLevel="1" x14ac:dyDescent="0.25">
      <c r="A56" s="145">
        <v>9</v>
      </c>
      <c r="B56" s="124" t="s">
        <v>2755</v>
      </c>
      <c r="C56" s="126" t="s">
        <v>31</v>
      </c>
      <c r="D56" s="199" t="s">
        <v>2762</v>
      </c>
      <c r="E56" s="201">
        <v>41991</v>
      </c>
      <c r="F56" s="201">
        <v>42369</v>
      </c>
      <c r="G56" s="173">
        <f t="shared" si="1"/>
        <v>12.6</v>
      </c>
      <c r="H56" s="203" t="s">
        <v>2771</v>
      </c>
      <c r="I56" s="123" t="s">
        <v>64</v>
      </c>
      <c r="J56" s="123" t="s">
        <v>377</v>
      </c>
      <c r="K56" s="197">
        <v>413848250</v>
      </c>
      <c r="L56" s="126" t="s">
        <v>1148</v>
      </c>
      <c r="M56" s="182"/>
      <c r="N56" s="126" t="s">
        <v>27</v>
      </c>
      <c r="O56" s="126" t="s">
        <v>26</v>
      </c>
      <c r="P56" s="81"/>
    </row>
    <row r="57" spans="1:16" s="7" customFormat="1" ht="24.75" customHeight="1" outlineLevel="1" x14ac:dyDescent="0.25">
      <c r="A57" s="145">
        <v>10</v>
      </c>
      <c r="B57" s="124" t="s">
        <v>2755</v>
      </c>
      <c r="C57" s="126" t="s">
        <v>31</v>
      </c>
      <c r="D57" s="123" t="s">
        <v>2763</v>
      </c>
      <c r="E57" s="146">
        <v>42394</v>
      </c>
      <c r="F57" s="146">
        <v>42719</v>
      </c>
      <c r="G57" s="173">
        <f t="shared" si="1"/>
        <v>10.833333333333334</v>
      </c>
      <c r="H57" s="124" t="s">
        <v>2772</v>
      </c>
      <c r="I57" s="123" t="s">
        <v>64</v>
      </c>
      <c r="J57" s="123" t="s">
        <v>377</v>
      </c>
      <c r="K57" s="125">
        <v>453216401</v>
      </c>
      <c r="L57" s="126" t="s">
        <v>1148</v>
      </c>
      <c r="M57" s="182"/>
      <c r="N57" s="126" t="s">
        <v>27</v>
      </c>
      <c r="O57" s="126" t="s">
        <v>26</v>
      </c>
      <c r="P57" s="81"/>
    </row>
    <row r="58" spans="1:16" s="7" customFormat="1" ht="24.75" customHeight="1" outlineLevel="1" x14ac:dyDescent="0.25">
      <c r="A58" s="145">
        <v>11</v>
      </c>
      <c r="B58" s="124" t="s">
        <v>2755</v>
      </c>
      <c r="C58" s="126" t="s">
        <v>31</v>
      </c>
      <c r="D58" s="123" t="s">
        <v>2764</v>
      </c>
      <c r="E58" s="146">
        <v>42720</v>
      </c>
      <c r="F58" s="146">
        <v>43084</v>
      </c>
      <c r="G58" s="173">
        <f t="shared" si="1"/>
        <v>12.133333333333333</v>
      </c>
      <c r="H58" s="124" t="s">
        <v>2772</v>
      </c>
      <c r="I58" s="123" t="s">
        <v>64</v>
      </c>
      <c r="J58" s="123" t="s">
        <v>377</v>
      </c>
      <c r="K58" s="125">
        <v>749049685</v>
      </c>
      <c r="L58" s="126" t="s">
        <v>1148</v>
      </c>
      <c r="M58" s="182"/>
      <c r="N58" s="126" t="s">
        <v>27</v>
      </c>
      <c r="O58" s="126" t="s">
        <v>26</v>
      </c>
      <c r="P58" s="81"/>
    </row>
    <row r="59" spans="1:16" s="7" customFormat="1" ht="24.75" customHeight="1" outlineLevel="1" x14ac:dyDescent="0.25">
      <c r="A59" s="145">
        <v>12</v>
      </c>
      <c r="B59" s="124" t="s">
        <v>2755</v>
      </c>
      <c r="C59" s="126" t="s">
        <v>31</v>
      </c>
      <c r="D59" s="123" t="s">
        <v>2765</v>
      </c>
      <c r="E59" s="146">
        <v>43085</v>
      </c>
      <c r="F59" s="146">
        <v>43404</v>
      </c>
      <c r="G59" s="173">
        <f t="shared" si="1"/>
        <v>10.633333333333333</v>
      </c>
      <c r="H59" s="124" t="s">
        <v>2772</v>
      </c>
      <c r="I59" s="123" t="s">
        <v>64</v>
      </c>
      <c r="J59" s="123" t="s">
        <v>377</v>
      </c>
      <c r="K59" s="125">
        <v>550444934</v>
      </c>
      <c r="L59" s="126" t="s">
        <v>1148</v>
      </c>
      <c r="M59" s="182"/>
      <c r="N59" s="126" t="s">
        <v>27</v>
      </c>
      <c r="O59" s="126" t="s">
        <v>26</v>
      </c>
      <c r="P59" s="81"/>
    </row>
    <row r="60" spans="1:16" s="7" customFormat="1" ht="24.75" customHeight="1" outlineLevel="1" x14ac:dyDescent="0.25">
      <c r="A60" s="145">
        <v>13</v>
      </c>
      <c r="B60" s="124" t="s">
        <v>2755</v>
      </c>
      <c r="C60" s="126" t="s">
        <v>31</v>
      </c>
      <c r="D60" s="123" t="s">
        <v>2766</v>
      </c>
      <c r="E60" s="146">
        <v>43405</v>
      </c>
      <c r="F60" s="146">
        <v>43449</v>
      </c>
      <c r="G60" s="173">
        <f t="shared" si="1"/>
        <v>1.4666666666666666</v>
      </c>
      <c r="H60" s="124" t="s">
        <v>2772</v>
      </c>
      <c r="I60" s="123" t="s">
        <v>64</v>
      </c>
      <c r="J60" s="123" t="s">
        <v>377</v>
      </c>
      <c r="K60" s="125">
        <v>54862949</v>
      </c>
      <c r="L60" s="126" t="s">
        <v>1148</v>
      </c>
      <c r="M60" s="182"/>
      <c r="N60" s="126" t="s">
        <v>27</v>
      </c>
      <c r="O60" s="126" t="s">
        <v>26</v>
      </c>
      <c r="P60" s="81"/>
    </row>
    <row r="61" spans="1:16" s="7" customFormat="1" ht="24.75" customHeight="1" outlineLevel="1" x14ac:dyDescent="0.25">
      <c r="A61" s="145">
        <v>14</v>
      </c>
      <c r="B61" s="124" t="s">
        <v>2755</v>
      </c>
      <c r="C61" s="126" t="s">
        <v>31</v>
      </c>
      <c r="D61" s="123" t="s">
        <v>2767</v>
      </c>
      <c r="E61" s="146">
        <v>43483</v>
      </c>
      <c r="F61" s="146">
        <v>43822</v>
      </c>
      <c r="G61" s="173">
        <f t="shared" si="1"/>
        <v>11.3</v>
      </c>
      <c r="H61" s="121" t="s">
        <v>2773</v>
      </c>
      <c r="I61" s="123" t="s">
        <v>64</v>
      </c>
      <c r="J61" s="123" t="s">
        <v>377</v>
      </c>
      <c r="K61" s="125">
        <v>563235061</v>
      </c>
      <c r="L61" s="126" t="s">
        <v>1148</v>
      </c>
      <c r="M61" s="182"/>
      <c r="N61" s="126" t="s">
        <v>27</v>
      </c>
      <c r="O61" s="126" t="s">
        <v>1148</v>
      </c>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8"/>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2774</v>
      </c>
      <c r="E114" s="146">
        <v>43878</v>
      </c>
      <c r="F114" s="146">
        <v>44196</v>
      </c>
      <c r="G114" s="173">
        <f>IF(AND(E114&lt;&gt;"",F114&lt;&gt;""),((F114-E114)/30),"")</f>
        <v>10.6</v>
      </c>
      <c r="H114" s="121" t="s">
        <v>2775</v>
      </c>
      <c r="I114" s="123" t="s">
        <v>64</v>
      </c>
      <c r="J114" s="123" t="s">
        <v>377</v>
      </c>
      <c r="K114" s="125">
        <v>630953692</v>
      </c>
      <c r="L114" s="102">
        <f>+IF(AND(K114&gt;0,O114="Ejecución"),(K114/877802)*Tabla283[[#This Row],[% participación]],IF(AND(K114&gt;0,O114&lt;&gt;"Ejecución"),"-",""))</f>
        <v>0</v>
      </c>
      <c r="M114" s="126" t="s">
        <v>1148</v>
      </c>
      <c r="N114" s="182"/>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11" t="s">
        <v>13</v>
      </c>
      <c r="B162" s="212"/>
      <c r="C162" s="212"/>
      <c r="D162" s="212"/>
      <c r="E162" s="216"/>
      <c r="F162" s="212" t="s">
        <v>15</v>
      </c>
      <c r="G162" s="212"/>
      <c r="H162" s="212"/>
      <c r="I162" s="211" t="s">
        <v>16</v>
      </c>
      <c r="J162" s="212"/>
      <c r="K162" s="212"/>
      <c r="L162" s="212"/>
      <c r="M162" s="212"/>
      <c r="N162" s="212"/>
      <c r="O162" s="216"/>
      <c r="P162" s="78"/>
    </row>
    <row r="163" spans="1:28" ht="51.75" customHeight="1" x14ac:dyDescent="0.25">
      <c r="A163" s="257" t="s">
        <v>2664</v>
      </c>
      <c r="B163" s="258"/>
      <c r="C163" s="258"/>
      <c r="D163" s="258"/>
      <c r="E163" s="259"/>
      <c r="F163" s="260" t="s">
        <v>2665</v>
      </c>
      <c r="G163" s="260"/>
      <c r="H163" s="260"/>
      <c r="I163" s="257" t="s">
        <v>2635</v>
      </c>
      <c r="J163" s="258"/>
      <c r="K163" s="258"/>
      <c r="L163" s="258"/>
      <c r="M163" s="258"/>
      <c r="N163" s="258"/>
      <c r="O163" s="259"/>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13" t="s">
        <v>2618</v>
      </c>
      <c r="C165" s="213"/>
      <c r="D165" s="213"/>
      <c r="E165" s="8"/>
      <c r="F165" s="5"/>
      <c r="G165" s="261" t="s">
        <v>2618</v>
      </c>
      <c r="H165" s="261"/>
      <c r="I165" s="262" t="s">
        <v>1164</v>
      </c>
      <c r="J165" s="263"/>
      <c r="K165" s="263"/>
      <c r="L165" s="263"/>
      <c r="M165" s="263"/>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64" t="s">
        <v>2648</v>
      </c>
      <c r="J167" s="265"/>
      <c r="K167" s="265"/>
      <c r="L167" s="265"/>
      <c r="M167" s="265"/>
      <c r="N167" s="265"/>
      <c r="O167" s="266"/>
      <c r="U167" s="51"/>
    </row>
    <row r="168" spans="1:28" x14ac:dyDescent="0.25">
      <c r="A168" s="9"/>
      <c r="B168" s="275" t="s">
        <v>2662</v>
      </c>
      <c r="C168" s="275"/>
      <c r="D168" s="275"/>
      <c r="E168" s="8"/>
      <c r="F168" s="5"/>
      <c r="H168" s="83" t="s">
        <v>2661</v>
      </c>
      <c r="I168" s="264"/>
      <c r="J168" s="265"/>
      <c r="K168" s="265"/>
      <c r="L168" s="265"/>
      <c r="M168" s="265"/>
      <c r="N168" s="265"/>
      <c r="O168" s="26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6"/>
      <c r="P172" s="78"/>
    </row>
    <row r="173" spans="1:28" ht="15" customHeight="1" x14ac:dyDescent="0.25">
      <c r="A173" s="232" t="s">
        <v>2676</v>
      </c>
      <c r="B173" s="233"/>
      <c r="C173" s="233"/>
      <c r="D173" s="233"/>
      <c r="E173" s="233"/>
      <c r="F173" s="233"/>
      <c r="G173" s="233"/>
      <c r="H173" s="233"/>
      <c r="I173" s="233"/>
      <c r="J173" s="233"/>
      <c r="K173" s="233"/>
      <c r="L173" s="233"/>
      <c r="M173" s="233"/>
      <c r="N173" s="233"/>
      <c r="O173" s="234"/>
    </row>
    <row r="174" spans="1:28" ht="24" thickBot="1" x14ac:dyDescent="0.3">
      <c r="A174" s="235"/>
      <c r="B174" s="236"/>
      <c r="C174" s="236"/>
      <c r="D174" s="236"/>
      <c r="E174" s="236"/>
      <c r="F174" s="236"/>
      <c r="G174" s="236"/>
      <c r="H174" s="236"/>
      <c r="I174" s="236"/>
      <c r="J174" s="236"/>
      <c r="K174" s="236"/>
      <c r="L174" s="236"/>
      <c r="M174" s="236"/>
      <c r="N174" s="236"/>
      <c r="O174" s="23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7" t="s">
        <v>2670</v>
      </c>
      <c r="C176" s="267"/>
      <c r="D176" s="267"/>
      <c r="E176" s="267"/>
      <c r="F176" s="267"/>
      <c r="G176" s="267"/>
      <c r="H176" s="20"/>
      <c r="I176" s="271" t="s">
        <v>2674</v>
      </c>
      <c r="J176" s="272"/>
      <c r="K176" s="272"/>
      <c r="L176" s="272"/>
      <c r="M176" s="272"/>
      <c r="O176" s="186" t="str">
        <f>HYPERLINK("#Integrante_2!A1","INICIO")</f>
        <v>INICIO</v>
      </c>
      <c r="Q176" s="19"/>
      <c r="R176" s="19"/>
      <c r="S176" s="19"/>
      <c r="T176" s="19"/>
      <c r="U176" s="19"/>
      <c r="V176" s="19"/>
      <c r="W176" s="19"/>
      <c r="X176" s="19"/>
      <c r="Y176" s="19"/>
      <c r="Z176" s="19"/>
      <c r="AA176" s="19"/>
      <c r="AB176" s="19"/>
    </row>
    <row r="177" spans="1:28" ht="23.25" x14ac:dyDescent="0.25">
      <c r="A177" s="9"/>
      <c r="B177" s="240" t="s">
        <v>17</v>
      </c>
      <c r="C177" s="241"/>
      <c r="D177" s="242"/>
      <c r="E177" s="271" t="s">
        <v>2620</v>
      </c>
      <c r="F177" s="272"/>
      <c r="G177" s="273"/>
      <c r="H177" s="5"/>
      <c r="I177" s="240" t="s">
        <v>17</v>
      </c>
      <c r="J177" s="241"/>
      <c r="K177" s="241"/>
      <c r="L177" s="242"/>
      <c r="M177" s="249" t="s">
        <v>2679</v>
      </c>
      <c r="O177" s="8"/>
      <c r="Q177" s="19"/>
      <c r="R177" s="19"/>
      <c r="S177" s="165"/>
      <c r="T177" s="19"/>
      <c r="U177" s="19"/>
      <c r="V177" s="19"/>
      <c r="W177" s="19"/>
      <c r="X177" s="19"/>
      <c r="Y177" s="19"/>
      <c r="Z177" s="19"/>
      <c r="AA177" s="19"/>
      <c r="AB177" s="19"/>
    </row>
    <row r="178" spans="1:28" ht="23.25" x14ac:dyDescent="0.25">
      <c r="A178" s="9"/>
      <c r="B178" s="268"/>
      <c r="C178" s="269"/>
      <c r="D178" s="270"/>
      <c r="E178" s="165" t="s">
        <v>2621</v>
      </c>
      <c r="F178" s="165" t="s">
        <v>2622</v>
      </c>
      <c r="G178" s="165" t="s">
        <v>2623</v>
      </c>
      <c r="H178" s="5"/>
      <c r="I178" s="268"/>
      <c r="J178" s="269"/>
      <c r="K178" s="269"/>
      <c r="L178" s="270"/>
      <c r="M178" s="250" t="s">
        <v>2622</v>
      </c>
      <c r="O178" s="8"/>
      <c r="Q178" s="19"/>
      <c r="R178" s="19"/>
      <c r="S178" s="165" t="s">
        <v>2623</v>
      </c>
      <c r="T178" s="19"/>
      <c r="U178" s="19"/>
      <c r="V178" s="19"/>
      <c r="W178" s="19"/>
      <c r="X178" s="19"/>
      <c r="Y178" s="19"/>
      <c r="Z178" s="19"/>
      <c r="AA178" s="19"/>
      <c r="AB178" s="19"/>
    </row>
    <row r="179" spans="1:28" ht="23.25" x14ac:dyDescent="0.25">
      <c r="A179" s="9"/>
      <c r="B179" s="238" t="s">
        <v>2670</v>
      </c>
      <c r="C179" s="238"/>
      <c r="D179" s="238"/>
      <c r="E179" s="24">
        <v>0.02</v>
      </c>
      <c r="F179" s="179">
        <v>0.01</v>
      </c>
      <c r="G179" s="180">
        <f>IF(F179&gt;0,SUM(E179+F179),"")</f>
        <v>0.03</v>
      </c>
      <c r="H179" s="5"/>
      <c r="I179" s="229" t="s">
        <v>2674</v>
      </c>
      <c r="J179" s="230"/>
      <c r="K179" s="230"/>
      <c r="L179" s="231"/>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8" t="s">
        <v>1165</v>
      </c>
      <c r="C180" s="238"/>
      <c r="D180" s="238"/>
      <c r="E180" s="24">
        <v>0.02</v>
      </c>
      <c r="F180" s="69"/>
      <c r="G180" s="164" t="str">
        <f>IF(F180&gt;0,SUM(E180+F180),"")</f>
        <v/>
      </c>
      <c r="H180" s="5"/>
      <c r="I180" s="229" t="s">
        <v>1169</v>
      </c>
      <c r="J180" s="230"/>
      <c r="K180" s="23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64" t="str">
        <f>IF(F181&gt;0,SUM(E181+F181),"")</f>
        <v/>
      </c>
      <c r="H181" s="5"/>
      <c r="I181" s="229" t="s">
        <v>1170</v>
      </c>
      <c r="J181" s="230"/>
      <c r="K181" s="231"/>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64" t="str">
        <f>IF(F182&gt;0,SUM(E182+F182),"")</f>
        <v/>
      </c>
      <c r="H182" s="5"/>
      <c r="I182" s="229" t="s">
        <v>1171</v>
      </c>
      <c r="J182" s="230"/>
      <c r="K182" s="231"/>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9" t="s">
        <v>1172</v>
      </c>
      <c r="J183" s="230"/>
      <c r="K183" s="231"/>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63145773.75</v>
      </c>
      <c r="F185" s="94"/>
      <c r="G185" s="95"/>
      <c r="H185" s="90"/>
      <c r="I185" s="92" t="s">
        <v>2632</v>
      </c>
      <c r="J185" s="185">
        <f>M179</f>
        <v>0</v>
      </c>
      <c r="K185" s="239" t="s">
        <v>2633</v>
      </c>
      <c r="L185" s="23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6"/>
      <c r="P188" s="78"/>
    </row>
    <row r="189" spans="1:28" ht="15" customHeight="1" x14ac:dyDescent="0.25">
      <c r="A189" s="232" t="s">
        <v>19</v>
      </c>
      <c r="B189" s="233"/>
      <c r="C189" s="233"/>
      <c r="D189" s="233"/>
      <c r="E189" s="233"/>
      <c r="F189" s="233"/>
      <c r="G189" s="233"/>
      <c r="H189" s="233"/>
      <c r="I189" s="233"/>
      <c r="J189" s="233"/>
      <c r="K189" s="233"/>
      <c r="L189" s="233"/>
      <c r="M189" s="233"/>
      <c r="N189" s="233"/>
      <c r="O189" s="234"/>
    </row>
    <row r="190" spans="1:28" ht="15.75" thickBot="1" x14ac:dyDescent="0.3">
      <c r="A190" s="235"/>
      <c r="B190" s="236"/>
      <c r="C190" s="236"/>
      <c r="D190" s="236"/>
      <c r="E190" s="236"/>
      <c r="F190" s="236"/>
      <c r="G190" s="236"/>
      <c r="H190" s="236"/>
      <c r="I190" s="236"/>
      <c r="J190" s="236"/>
      <c r="K190" s="236"/>
      <c r="L190" s="236"/>
      <c r="M190" s="236"/>
      <c r="N190" s="236"/>
      <c r="O190" s="237"/>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54" t="s">
        <v>2641</v>
      </c>
      <c r="C192" s="254"/>
      <c r="E192" s="5" t="s">
        <v>20</v>
      </c>
      <c r="H192" s="168" t="s">
        <v>24</v>
      </c>
      <c r="J192" s="5" t="s">
        <v>2642</v>
      </c>
      <c r="K192" s="5"/>
      <c r="M192" s="5"/>
      <c r="N192" s="5"/>
      <c r="O192" s="50"/>
      <c r="Q192" s="155"/>
      <c r="R192" s="156"/>
      <c r="S192" s="156"/>
      <c r="T192" s="155"/>
    </row>
    <row r="193" spans="1:18" x14ac:dyDescent="0.25">
      <c r="A193" s="9"/>
      <c r="C193" s="129">
        <v>33065</v>
      </c>
      <c r="D193" s="5"/>
      <c r="E193" s="128">
        <v>899</v>
      </c>
      <c r="F193" s="5"/>
      <c r="G193" s="5"/>
      <c r="H193" s="148" t="s">
        <v>2776</v>
      </c>
      <c r="J193" s="5"/>
      <c r="K193" s="129">
        <v>39114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6"/>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8" t="s">
        <v>2663</v>
      </c>
      <c r="C199" s="228"/>
      <c r="D199" s="228"/>
      <c r="E199" s="228"/>
      <c r="F199" s="228"/>
      <c r="G199" s="228"/>
      <c r="H199" s="228"/>
      <c r="I199" s="228"/>
      <c r="J199" s="228"/>
      <c r="K199" s="228"/>
      <c r="L199" s="228"/>
      <c r="M199" s="228"/>
      <c r="N199" s="228"/>
      <c r="O199" s="8"/>
    </row>
    <row r="200" spans="1:18" x14ac:dyDescent="0.25">
      <c r="A200" s="9"/>
      <c r="B200" s="251"/>
      <c r="C200" s="251"/>
      <c r="D200" s="251"/>
      <c r="E200" s="251"/>
      <c r="F200" s="251"/>
      <c r="G200" s="251"/>
      <c r="H200" s="251"/>
      <c r="I200" s="251"/>
      <c r="J200" s="251"/>
      <c r="K200" s="251"/>
      <c r="L200" s="251"/>
      <c r="M200" s="251"/>
      <c r="N200" s="251"/>
      <c r="O200" s="8"/>
    </row>
    <row r="201" spans="1:18" x14ac:dyDescent="0.25">
      <c r="A201" s="9"/>
      <c r="B201" s="252" t="s">
        <v>2653</v>
      </c>
      <c r="C201" s="253"/>
      <c r="D201" s="253"/>
      <c r="E201" s="253"/>
      <c r="F201" s="253"/>
      <c r="G201" s="253"/>
      <c r="H201" s="253"/>
      <c r="I201" s="253"/>
      <c r="J201" s="253"/>
      <c r="K201" s="253"/>
      <c r="L201" s="253"/>
      <c r="M201" s="253"/>
      <c r="N201" s="25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2777</v>
      </c>
      <c r="J211" s="27" t="s">
        <v>2627</v>
      </c>
      <c r="K211" s="149" t="s">
        <v>2779</v>
      </c>
      <c r="L211" s="21"/>
      <c r="M211" s="21"/>
      <c r="N211" s="21"/>
      <c r="O211" s="8"/>
    </row>
    <row r="212" spans="1:15" x14ac:dyDescent="0.25">
      <c r="A212" s="9"/>
      <c r="B212" s="27" t="s">
        <v>2624</v>
      </c>
      <c r="C212" s="148" t="s">
        <v>2776</v>
      </c>
      <c r="D212" s="21"/>
      <c r="G212" s="27" t="s">
        <v>2626</v>
      </c>
      <c r="H212" s="149" t="s">
        <v>2778</v>
      </c>
      <c r="J212" s="27" t="s">
        <v>2628</v>
      </c>
      <c r="K212" s="148" t="s">
        <v>2780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31"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72">
        <f ca="1">NOW()</f>
        <v>44194.725387962964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7" t="str">
        <f>HYPERLINK("#Integrante_3!A109","CAPACIDAD RESIDUAL")</f>
        <v>CAPACIDAD RESIDUAL</v>
      </c>
      <c r="F8" s="218"/>
      <c r="G8" s="219"/>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7" t="str">
        <f>HYPERLINK("#Integrante_3!A162","TALENTO HUMANO")</f>
        <v>TALENTO HUMANO</v>
      </c>
      <c r="F9" s="218"/>
      <c r="G9" s="219"/>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7" t="str">
        <f>HYPERLINK("#Integrante_3!F162","INFRAESTRUCTURA")</f>
        <v>INFRAESTRUCTURA</v>
      </c>
      <c r="F10" s="218"/>
      <c r="G10" s="219"/>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10" t="s">
        <v>8</v>
      </c>
      <c r="M15" s="210"/>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2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20"/>
      <c r="I20" s="150"/>
      <c r="J20" s="151"/>
      <c r="K20" s="152"/>
      <c r="L20" s="153"/>
      <c r="M20" s="153"/>
      <c r="N20" s="136">
        <f>+(M20-L20)/30</f>
        <v>0</v>
      </c>
      <c r="O20" s="139"/>
      <c r="U20" s="135"/>
      <c r="V20" s="107">
        <f ca="1">NOW()</f>
        <v>44194.725387962964</v>
      </c>
      <c r="W20" s="107">
        <f ca="1">NOW()</f>
        <v>44194.725387962964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30"/>
      <c r="I37" s="131"/>
      <c r="J37" s="131"/>
      <c r="K37" s="131"/>
      <c r="L37" s="131"/>
      <c r="M37" s="131"/>
      <c r="N37" s="131"/>
      <c r="O37" s="132"/>
    </row>
    <row r="38" spans="1:16" ht="21" customHeight="1" x14ac:dyDescent="0.25">
      <c r="A38" s="9"/>
      <c r="B38" s="214" t="e">
        <f>VLOOKUP(B20,EAS!A2:B1439,2,0)</f>
        <v>#N/A</v>
      </c>
      <c r="C38" s="214"/>
      <c r="D38" s="214"/>
      <c r="E38" s="214"/>
      <c r="F38" s="214"/>
      <c r="G38" s="5"/>
      <c r="H38" s="133"/>
      <c r="I38" s="224" t="s">
        <v>7</v>
      </c>
      <c r="J38" s="224"/>
      <c r="K38" s="224"/>
      <c r="L38" s="224"/>
      <c r="M38" s="224"/>
      <c r="N38" s="224"/>
      <c r="O38" s="134"/>
    </row>
    <row r="39" spans="1:16" ht="42.95" customHeight="1" thickBot="1" x14ac:dyDescent="0.3">
      <c r="A39" s="10"/>
      <c r="B39" s="11"/>
      <c r="C39" s="11"/>
      <c r="D39" s="11"/>
      <c r="E39" s="11"/>
      <c r="F39" s="11"/>
      <c r="G39" s="11"/>
      <c r="H39" s="10"/>
      <c r="I39" s="274"/>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8"/>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8"/>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8"/>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11" t="s">
        <v>13</v>
      </c>
      <c r="B160" s="212"/>
      <c r="C160" s="212"/>
      <c r="D160" s="212"/>
      <c r="E160" s="216"/>
      <c r="F160" s="212" t="s">
        <v>15</v>
      </c>
      <c r="G160" s="212"/>
      <c r="H160" s="212"/>
      <c r="I160" s="211" t="s">
        <v>16</v>
      </c>
      <c r="J160" s="212"/>
      <c r="K160" s="212"/>
      <c r="L160" s="212"/>
      <c r="M160" s="212"/>
      <c r="N160" s="212"/>
      <c r="O160" s="216"/>
      <c r="P160" s="78"/>
    </row>
    <row r="161" spans="1:28" ht="51.75" customHeight="1" x14ac:dyDescent="0.25">
      <c r="A161" s="257" t="s">
        <v>2664</v>
      </c>
      <c r="B161" s="258"/>
      <c r="C161" s="258"/>
      <c r="D161" s="258"/>
      <c r="E161" s="259"/>
      <c r="F161" s="260" t="s">
        <v>2665</v>
      </c>
      <c r="G161" s="260"/>
      <c r="H161" s="260"/>
      <c r="I161" s="257" t="s">
        <v>2635</v>
      </c>
      <c r="J161" s="258"/>
      <c r="K161" s="258"/>
      <c r="L161" s="258"/>
      <c r="M161" s="258"/>
      <c r="N161" s="258"/>
      <c r="O161" s="259"/>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13" t="s">
        <v>2618</v>
      </c>
      <c r="C163" s="213"/>
      <c r="D163" s="213"/>
      <c r="E163" s="8"/>
      <c r="F163" s="5"/>
      <c r="G163" s="261" t="s">
        <v>2618</v>
      </c>
      <c r="H163" s="261"/>
      <c r="I163" s="262" t="s">
        <v>1164</v>
      </c>
      <c r="J163" s="263"/>
      <c r="K163" s="263"/>
      <c r="L163" s="263"/>
      <c r="M163" s="263"/>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64" t="s">
        <v>2648</v>
      </c>
      <c r="J165" s="265"/>
      <c r="K165" s="265"/>
      <c r="L165" s="265"/>
      <c r="M165" s="265"/>
      <c r="N165" s="265"/>
      <c r="O165" s="266"/>
      <c r="U165" s="51"/>
    </row>
    <row r="166" spans="1:28" x14ac:dyDescent="0.25">
      <c r="A166" s="9"/>
      <c r="B166" s="275" t="s">
        <v>2662</v>
      </c>
      <c r="C166" s="275"/>
      <c r="D166" s="275"/>
      <c r="E166" s="8"/>
      <c r="F166" s="5"/>
      <c r="H166" s="83" t="s">
        <v>2661</v>
      </c>
      <c r="I166" s="264"/>
      <c r="J166" s="265"/>
      <c r="K166" s="265"/>
      <c r="L166" s="265"/>
      <c r="M166" s="265"/>
      <c r="N166" s="265"/>
      <c r="O166" s="26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1" t="s">
        <v>2677</v>
      </c>
      <c r="B170" s="212"/>
      <c r="C170" s="212"/>
      <c r="D170" s="212"/>
      <c r="E170" s="212"/>
      <c r="F170" s="212"/>
      <c r="G170" s="212"/>
      <c r="H170" s="212"/>
      <c r="I170" s="212"/>
      <c r="J170" s="212"/>
      <c r="K170" s="212"/>
      <c r="L170" s="212"/>
      <c r="M170" s="212"/>
      <c r="N170" s="212"/>
      <c r="O170" s="216"/>
      <c r="P170" s="78"/>
    </row>
    <row r="171" spans="1:28" ht="15" customHeight="1" x14ac:dyDescent="0.25">
      <c r="A171" s="232" t="s">
        <v>2676</v>
      </c>
      <c r="B171" s="233"/>
      <c r="C171" s="233"/>
      <c r="D171" s="233"/>
      <c r="E171" s="233"/>
      <c r="F171" s="233"/>
      <c r="G171" s="233"/>
      <c r="H171" s="233"/>
      <c r="I171" s="233"/>
      <c r="J171" s="233"/>
      <c r="K171" s="233"/>
      <c r="L171" s="233"/>
      <c r="M171" s="233"/>
      <c r="N171" s="233"/>
      <c r="O171" s="234"/>
    </row>
    <row r="172" spans="1:28" ht="24" thickBot="1" x14ac:dyDescent="0.3">
      <c r="A172" s="235"/>
      <c r="B172" s="236"/>
      <c r="C172" s="236"/>
      <c r="D172" s="236"/>
      <c r="E172" s="236"/>
      <c r="F172" s="236"/>
      <c r="G172" s="236"/>
      <c r="H172" s="236"/>
      <c r="I172" s="236"/>
      <c r="J172" s="236"/>
      <c r="K172" s="236"/>
      <c r="L172" s="236"/>
      <c r="M172" s="236"/>
      <c r="N172" s="236"/>
      <c r="O172" s="23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7" t="s">
        <v>2670</v>
      </c>
      <c r="C174" s="267"/>
      <c r="D174" s="267"/>
      <c r="E174" s="267"/>
      <c r="F174" s="267"/>
      <c r="G174" s="267"/>
      <c r="H174" s="20"/>
      <c r="I174" s="271" t="s">
        <v>2674</v>
      </c>
      <c r="J174" s="272"/>
      <c r="K174" s="272"/>
      <c r="L174" s="272"/>
      <c r="M174" s="272"/>
      <c r="O174" s="186" t="str">
        <f>HYPERLINK("#Integrante_3!A1","INICIO")</f>
        <v>INICIO</v>
      </c>
      <c r="Q174" s="19"/>
      <c r="R174" s="19"/>
      <c r="S174" s="19"/>
      <c r="T174" s="19"/>
      <c r="U174" s="19"/>
      <c r="V174" s="19"/>
      <c r="W174" s="19"/>
      <c r="X174" s="19"/>
      <c r="Y174" s="19"/>
      <c r="Z174" s="19"/>
      <c r="AA174" s="19"/>
      <c r="AB174" s="19"/>
    </row>
    <row r="175" spans="1:28" ht="23.25" x14ac:dyDescent="0.25">
      <c r="A175" s="9"/>
      <c r="B175" s="240" t="s">
        <v>17</v>
      </c>
      <c r="C175" s="241"/>
      <c r="D175" s="242"/>
      <c r="E175" s="271" t="s">
        <v>2620</v>
      </c>
      <c r="F175" s="272"/>
      <c r="G175" s="273"/>
      <c r="H175" s="5"/>
      <c r="I175" s="240" t="s">
        <v>17</v>
      </c>
      <c r="J175" s="241"/>
      <c r="K175" s="241"/>
      <c r="L175" s="242"/>
      <c r="M175" s="249" t="s">
        <v>2679</v>
      </c>
      <c r="O175" s="8"/>
      <c r="Q175" s="19"/>
      <c r="R175" s="165"/>
      <c r="S175" s="19"/>
      <c r="T175" s="19"/>
      <c r="U175" s="19"/>
      <c r="V175" s="19"/>
      <c r="W175" s="19"/>
      <c r="X175" s="19"/>
      <c r="Y175" s="19"/>
      <c r="Z175" s="19"/>
      <c r="AA175" s="19"/>
      <c r="AB175" s="19"/>
    </row>
    <row r="176" spans="1:28" ht="23.25" x14ac:dyDescent="0.25">
      <c r="A176" s="9"/>
      <c r="B176" s="268"/>
      <c r="C176" s="269"/>
      <c r="D176" s="270"/>
      <c r="E176" s="165" t="s">
        <v>2621</v>
      </c>
      <c r="F176" s="165" t="s">
        <v>2622</v>
      </c>
      <c r="G176" s="165" t="s">
        <v>2623</v>
      </c>
      <c r="H176" s="5"/>
      <c r="I176" s="268"/>
      <c r="J176" s="269"/>
      <c r="K176" s="269"/>
      <c r="L176" s="270"/>
      <c r="M176" s="250"/>
      <c r="O176" s="8"/>
      <c r="Q176" s="19"/>
      <c r="R176" s="165" t="s">
        <v>2623</v>
      </c>
      <c r="S176" s="19"/>
      <c r="T176" s="19"/>
      <c r="U176" s="19"/>
      <c r="V176" s="19"/>
      <c r="W176" s="19"/>
      <c r="X176" s="19"/>
      <c r="Y176" s="19"/>
      <c r="Z176" s="19"/>
      <c r="AA176" s="19"/>
      <c r="AB176" s="19"/>
    </row>
    <row r="177" spans="1:28" ht="23.25" x14ac:dyDescent="0.25">
      <c r="A177" s="9"/>
      <c r="B177" s="238" t="s">
        <v>2670</v>
      </c>
      <c r="C177" s="238"/>
      <c r="D177" s="238"/>
      <c r="E177" s="24">
        <v>0.02</v>
      </c>
      <c r="F177" s="179"/>
      <c r="G177" s="180" t="str">
        <f>IF(F177&gt;0,SUM(E177+F177),"")</f>
        <v/>
      </c>
      <c r="H177" s="5"/>
      <c r="I177" s="229" t="s">
        <v>2674</v>
      </c>
      <c r="J177" s="230"/>
      <c r="K177" s="230"/>
      <c r="L177" s="231"/>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8" t="s">
        <v>1165</v>
      </c>
      <c r="C178" s="238"/>
      <c r="D178" s="238"/>
      <c r="E178" s="24">
        <v>0.02</v>
      </c>
      <c r="F178" s="69"/>
      <c r="G178" s="164" t="str">
        <f>IF(F178&gt;0,SUM(E178+F178),"")</f>
        <v/>
      </c>
      <c r="H178" s="5"/>
      <c r="I178" s="229" t="s">
        <v>1169</v>
      </c>
      <c r="J178" s="230"/>
      <c r="K178" s="231"/>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8" t="s">
        <v>1166</v>
      </c>
      <c r="C179" s="238"/>
      <c r="D179" s="238"/>
      <c r="E179" s="24">
        <v>0.02</v>
      </c>
      <c r="F179" s="69"/>
      <c r="G179" s="164" t="str">
        <f>IF(F179&gt;0,SUM(E179+F179),"")</f>
        <v/>
      </c>
      <c r="H179" s="5"/>
      <c r="I179" s="229" t="s">
        <v>1170</v>
      </c>
      <c r="J179" s="230"/>
      <c r="K179" s="231"/>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8" t="s">
        <v>1167</v>
      </c>
      <c r="C180" s="238"/>
      <c r="D180" s="238"/>
      <c r="E180" s="24">
        <v>0.03</v>
      </c>
      <c r="F180" s="69"/>
      <c r="G180" s="164" t="str">
        <f>IF(F180&gt;0,SUM(E180+F180),"")</f>
        <v/>
      </c>
      <c r="H180" s="5"/>
      <c r="I180" s="229" t="s">
        <v>1171</v>
      </c>
      <c r="J180" s="230"/>
      <c r="K180" s="23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9" t="s">
        <v>1172</v>
      </c>
      <c r="J181" s="230"/>
      <c r="K181" s="231"/>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9" t="s">
        <v>2633</v>
      </c>
      <c r="L183" s="239"/>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11" t="s">
        <v>18</v>
      </c>
      <c r="B186" s="212"/>
      <c r="C186" s="212"/>
      <c r="D186" s="212"/>
      <c r="E186" s="212"/>
      <c r="F186" s="212"/>
      <c r="G186" s="212"/>
      <c r="H186" s="212"/>
      <c r="I186" s="212"/>
      <c r="J186" s="212"/>
      <c r="K186" s="212"/>
      <c r="L186" s="212"/>
      <c r="M186" s="212"/>
      <c r="N186" s="212"/>
      <c r="O186" s="216"/>
      <c r="P186" s="78"/>
    </row>
    <row r="187" spans="1:28" ht="15" customHeight="1" x14ac:dyDescent="0.25">
      <c r="A187" s="232" t="s">
        <v>19</v>
      </c>
      <c r="B187" s="233"/>
      <c r="C187" s="233"/>
      <c r="D187" s="233"/>
      <c r="E187" s="233"/>
      <c r="F187" s="233"/>
      <c r="G187" s="233"/>
      <c r="H187" s="233"/>
      <c r="I187" s="233"/>
      <c r="J187" s="233"/>
      <c r="K187" s="233"/>
      <c r="L187" s="233"/>
      <c r="M187" s="233"/>
      <c r="N187" s="233"/>
      <c r="O187" s="234"/>
    </row>
    <row r="188" spans="1:28" ht="15.75" thickBot="1" x14ac:dyDescent="0.3">
      <c r="A188" s="235"/>
      <c r="B188" s="236"/>
      <c r="C188" s="236"/>
      <c r="D188" s="236"/>
      <c r="E188" s="236"/>
      <c r="F188" s="236"/>
      <c r="G188" s="236"/>
      <c r="H188" s="236"/>
      <c r="I188" s="236"/>
      <c r="J188" s="236"/>
      <c r="K188" s="236"/>
      <c r="L188" s="236"/>
      <c r="M188" s="236"/>
      <c r="N188" s="236"/>
      <c r="O188" s="237"/>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54" t="s">
        <v>2641</v>
      </c>
      <c r="C190" s="254"/>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1" t="s">
        <v>29</v>
      </c>
      <c r="B195" s="212"/>
      <c r="C195" s="212"/>
      <c r="D195" s="212"/>
      <c r="E195" s="212"/>
      <c r="F195" s="212"/>
      <c r="G195" s="212"/>
      <c r="H195" s="212"/>
      <c r="I195" s="212"/>
      <c r="J195" s="212"/>
      <c r="K195" s="212"/>
      <c r="L195" s="212"/>
      <c r="M195" s="212"/>
      <c r="N195" s="212"/>
      <c r="O195" s="216"/>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8" t="s">
        <v>2663</v>
      </c>
      <c r="C197" s="228"/>
      <c r="D197" s="228"/>
      <c r="E197" s="228"/>
      <c r="F197" s="228"/>
      <c r="G197" s="228"/>
      <c r="H197" s="228"/>
      <c r="I197" s="228"/>
      <c r="J197" s="228"/>
      <c r="K197" s="228"/>
      <c r="L197" s="228"/>
      <c r="M197" s="228"/>
      <c r="N197" s="228"/>
      <c r="O197" s="8"/>
    </row>
    <row r="198" spans="1:18" x14ac:dyDescent="0.25">
      <c r="A198" s="9"/>
      <c r="B198" s="251"/>
      <c r="C198" s="251"/>
      <c r="D198" s="251"/>
      <c r="E198" s="251"/>
      <c r="F198" s="251"/>
      <c r="G198" s="251"/>
      <c r="H198" s="251"/>
      <c r="I198" s="251"/>
      <c r="J198" s="251"/>
      <c r="K198" s="251"/>
      <c r="L198" s="251"/>
      <c r="M198" s="251"/>
      <c r="N198" s="251"/>
      <c r="O198" s="8"/>
    </row>
    <row r="199" spans="1:18" x14ac:dyDescent="0.25">
      <c r="A199" s="9"/>
      <c r="B199" s="252" t="s">
        <v>2653</v>
      </c>
      <c r="C199" s="253"/>
      <c r="D199" s="253"/>
      <c r="E199" s="253"/>
      <c r="F199" s="253"/>
      <c r="G199" s="253"/>
      <c r="H199" s="253"/>
      <c r="I199" s="253"/>
      <c r="J199" s="253"/>
      <c r="K199" s="253"/>
      <c r="L199" s="253"/>
      <c r="M199" s="253"/>
      <c r="N199" s="25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72">
        <f ca="1">NOW()</f>
        <v>44194.725387962964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7" t="str">
        <f>HYPERLINK("#Integrante_4!A109","CAPACIDAD RESIDUAL")</f>
        <v>CAPACIDAD RESIDUAL</v>
      </c>
      <c r="F8" s="218"/>
      <c r="G8" s="219"/>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7" t="str">
        <f>HYPERLINK("#Integrante_4!A162","TALENTO HUMANO")</f>
        <v>TALENTO HUMANO</v>
      </c>
      <c r="F9" s="218"/>
      <c r="G9" s="219"/>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7" t="str">
        <f>HYPERLINK("#Integrante_4!F162","INFRAESTRUCTURA")</f>
        <v>INFRAESTRUCTURA</v>
      </c>
      <c r="F10" s="218"/>
      <c r="G10" s="219"/>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10" t="s">
        <v>8</v>
      </c>
      <c r="M15" s="210"/>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2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20"/>
      <c r="I20" s="150"/>
      <c r="J20" s="151"/>
      <c r="K20" s="152"/>
      <c r="L20" s="153"/>
      <c r="M20" s="153"/>
      <c r="N20" s="136">
        <f>+(M20-L20)/30</f>
        <v>0</v>
      </c>
      <c r="O20" s="139"/>
      <c r="U20" s="135"/>
      <c r="V20" s="107">
        <f ca="1">NOW()</f>
        <v>44194.725387962964</v>
      </c>
      <c r="W20" s="107">
        <f ca="1">NOW()</f>
        <v>44194.725387962964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30"/>
      <c r="I37" s="131"/>
      <c r="J37" s="131"/>
      <c r="K37" s="131"/>
      <c r="L37" s="131"/>
      <c r="M37" s="131"/>
      <c r="N37" s="131"/>
      <c r="O37" s="132"/>
    </row>
    <row r="38" spans="1:16" ht="21" customHeight="1" x14ac:dyDescent="0.25">
      <c r="A38" s="9"/>
      <c r="B38" s="214" t="e">
        <f>VLOOKUP(B20,EAS!A2:B1439,2,0)</f>
        <v>#N/A</v>
      </c>
      <c r="C38" s="214"/>
      <c r="D38" s="214"/>
      <c r="E38" s="214"/>
      <c r="F38" s="214"/>
      <c r="G38" s="5"/>
      <c r="H38" s="133"/>
      <c r="I38" s="224" t="s">
        <v>7</v>
      </c>
      <c r="J38" s="224"/>
      <c r="K38" s="224"/>
      <c r="L38" s="224"/>
      <c r="M38" s="224"/>
      <c r="N38" s="224"/>
      <c r="O38" s="134"/>
    </row>
    <row r="39" spans="1:16" ht="42.95" customHeight="1" thickBot="1" x14ac:dyDescent="0.3">
      <c r="A39" s="10"/>
      <c r="B39" s="11"/>
      <c r="C39" s="11"/>
      <c r="D39" s="11"/>
      <c r="E39" s="11"/>
      <c r="F39" s="11"/>
      <c r="G39" s="11"/>
      <c r="H39" s="10"/>
      <c r="I39" s="274"/>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8"/>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8"/>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8"/>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11" t="s">
        <v>13</v>
      </c>
      <c r="B162" s="212"/>
      <c r="C162" s="212"/>
      <c r="D162" s="212"/>
      <c r="E162" s="216"/>
      <c r="F162" s="212" t="s">
        <v>15</v>
      </c>
      <c r="G162" s="212"/>
      <c r="H162" s="212"/>
      <c r="I162" s="211" t="s">
        <v>16</v>
      </c>
      <c r="J162" s="212"/>
      <c r="K162" s="212"/>
      <c r="L162" s="212"/>
      <c r="M162" s="212"/>
      <c r="N162" s="212"/>
      <c r="O162" s="216"/>
      <c r="P162" s="78"/>
    </row>
    <row r="163" spans="1:28" ht="51.75" customHeight="1" x14ac:dyDescent="0.25">
      <c r="A163" s="257" t="s">
        <v>2664</v>
      </c>
      <c r="B163" s="258"/>
      <c r="C163" s="258"/>
      <c r="D163" s="258"/>
      <c r="E163" s="259"/>
      <c r="F163" s="260" t="s">
        <v>2665</v>
      </c>
      <c r="G163" s="260"/>
      <c r="H163" s="260"/>
      <c r="I163" s="257" t="s">
        <v>2635</v>
      </c>
      <c r="J163" s="258"/>
      <c r="K163" s="258"/>
      <c r="L163" s="258"/>
      <c r="M163" s="258"/>
      <c r="N163" s="258"/>
      <c r="O163" s="259"/>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13" t="s">
        <v>2618</v>
      </c>
      <c r="C165" s="213"/>
      <c r="D165" s="213"/>
      <c r="E165" s="8"/>
      <c r="F165" s="5"/>
      <c r="G165" s="261" t="s">
        <v>2618</v>
      </c>
      <c r="H165" s="261"/>
      <c r="I165" s="262" t="s">
        <v>1164</v>
      </c>
      <c r="J165" s="263"/>
      <c r="K165" s="263"/>
      <c r="L165" s="263"/>
      <c r="M165" s="263"/>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64" t="s">
        <v>2648</v>
      </c>
      <c r="J167" s="265"/>
      <c r="K167" s="265"/>
      <c r="L167" s="265"/>
      <c r="M167" s="265"/>
      <c r="N167" s="265"/>
      <c r="O167" s="266"/>
      <c r="U167" s="51"/>
    </row>
    <row r="168" spans="1:28" x14ac:dyDescent="0.25">
      <c r="A168" s="9"/>
      <c r="B168" s="275" t="s">
        <v>2662</v>
      </c>
      <c r="C168" s="275"/>
      <c r="D168" s="275"/>
      <c r="E168" s="8"/>
      <c r="F168" s="5"/>
      <c r="H168" s="83" t="s">
        <v>2661</v>
      </c>
      <c r="I168" s="264"/>
      <c r="J168" s="265"/>
      <c r="K168" s="265"/>
      <c r="L168" s="265"/>
      <c r="M168" s="265"/>
      <c r="N168" s="265"/>
      <c r="O168" s="26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6"/>
      <c r="P172" s="78"/>
    </row>
    <row r="173" spans="1:28" ht="15" customHeight="1" x14ac:dyDescent="0.25">
      <c r="A173" s="232" t="s">
        <v>2676</v>
      </c>
      <c r="B173" s="233"/>
      <c r="C173" s="233"/>
      <c r="D173" s="233"/>
      <c r="E173" s="233"/>
      <c r="F173" s="233"/>
      <c r="G173" s="233"/>
      <c r="H173" s="233"/>
      <c r="I173" s="233"/>
      <c r="J173" s="233"/>
      <c r="K173" s="233"/>
      <c r="L173" s="233"/>
      <c r="M173" s="233"/>
      <c r="N173" s="233"/>
      <c r="O173" s="234"/>
    </row>
    <row r="174" spans="1:28" ht="24" thickBot="1" x14ac:dyDescent="0.3">
      <c r="A174" s="235"/>
      <c r="B174" s="236"/>
      <c r="C174" s="236"/>
      <c r="D174" s="236"/>
      <c r="E174" s="236"/>
      <c r="F174" s="236"/>
      <c r="G174" s="236"/>
      <c r="H174" s="236"/>
      <c r="I174" s="236"/>
      <c r="J174" s="236"/>
      <c r="K174" s="236"/>
      <c r="L174" s="236"/>
      <c r="M174" s="236"/>
      <c r="N174" s="236"/>
      <c r="O174" s="23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7" t="s">
        <v>2670</v>
      </c>
      <c r="C176" s="267"/>
      <c r="D176" s="267"/>
      <c r="E176" s="267"/>
      <c r="F176" s="267"/>
      <c r="G176" s="267"/>
      <c r="H176" s="20"/>
      <c r="I176" s="271" t="s">
        <v>2674</v>
      </c>
      <c r="J176" s="272"/>
      <c r="K176" s="272"/>
      <c r="L176" s="272"/>
      <c r="M176" s="272"/>
      <c r="O176" s="186" t="str">
        <f>HYPERLINK("#Integrante_4!A1","INICIO")</f>
        <v>INICIO</v>
      </c>
      <c r="Q176" s="19"/>
      <c r="R176" s="19"/>
      <c r="S176" s="19"/>
      <c r="T176" s="19"/>
      <c r="U176" s="19"/>
      <c r="V176" s="19"/>
      <c r="W176" s="19"/>
      <c r="X176" s="19"/>
      <c r="Y176" s="19"/>
      <c r="Z176" s="19"/>
      <c r="AA176" s="19"/>
      <c r="AB176" s="19"/>
    </row>
    <row r="177" spans="1:28" ht="23.25" x14ac:dyDescent="0.25">
      <c r="A177" s="9"/>
      <c r="B177" s="240" t="s">
        <v>17</v>
      </c>
      <c r="C177" s="241"/>
      <c r="D177" s="242"/>
      <c r="E177" s="271" t="s">
        <v>2620</v>
      </c>
      <c r="F177" s="272"/>
      <c r="G177" s="273"/>
      <c r="H177" s="5"/>
      <c r="I177" s="240" t="s">
        <v>17</v>
      </c>
      <c r="J177" s="241"/>
      <c r="K177" s="241"/>
      <c r="L177" s="242"/>
      <c r="M177" s="249" t="s">
        <v>2679</v>
      </c>
      <c r="O177" s="8"/>
      <c r="Q177" s="19"/>
      <c r="R177" s="165"/>
      <c r="S177" s="19"/>
      <c r="T177" s="19"/>
      <c r="U177" s="19"/>
      <c r="V177" s="19"/>
      <c r="W177" s="19"/>
      <c r="X177" s="19"/>
      <c r="Y177" s="19"/>
      <c r="Z177" s="19"/>
      <c r="AA177" s="19"/>
      <c r="AB177" s="19"/>
    </row>
    <row r="178" spans="1:28" ht="23.25" x14ac:dyDescent="0.25">
      <c r="A178" s="9"/>
      <c r="B178" s="268"/>
      <c r="C178" s="269"/>
      <c r="D178" s="270"/>
      <c r="E178" s="165" t="s">
        <v>2621</v>
      </c>
      <c r="F178" s="165" t="s">
        <v>2622</v>
      </c>
      <c r="G178" s="165" t="s">
        <v>2623</v>
      </c>
      <c r="H178" s="5"/>
      <c r="I178" s="268"/>
      <c r="J178" s="269"/>
      <c r="K178" s="269"/>
      <c r="L178" s="270"/>
      <c r="M178" s="250"/>
      <c r="O178" s="8"/>
      <c r="Q178" s="19"/>
      <c r="R178" s="165" t="s">
        <v>2623</v>
      </c>
      <c r="S178" s="19"/>
      <c r="T178" s="19"/>
      <c r="U178" s="19"/>
      <c r="V178" s="19"/>
      <c r="W178" s="19"/>
      <c r="X178" s="19"/>
      <c r="Y178" s="19"/>
      <c r="Z178" s="19"/>
      <c r="AA178" s="19"/>
      <c r="AB178" s="19"/>
    </row>
    <row r="179" spans="1:28" ht="23.25" x14ac:dyDescent="0.25">
      <c r="A179" s="9"/>
      <c r="B179" s="238" t="s">
        <v>2670</v>
      </c>
      <c r="C179" s="238"/>
      <c r="D179" s="238"/>
      <c r="E179" s="24">
        <v>0.02</v>
      </c>
      <c r="F179" s="179"/>
      <c r="G179" s="180" t="str">
        <f>IF(F179&gt;0,SUM(E179+F179),"")</f>
        <v/>
      </c>
      <c r="H179" s="5"/>
      <c r="I179" s="229" t="s">
        <v>2674</v>
      </c>
      <c r="J179" s="230"/>
      <c r="K179" s="230"/>
      <c r="L179" s="231"/>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8" t="s">
        <v>1165</v>
      </c>
      <c r="C180" s="238"/>
      <c r="D180" s="238"/>
      <c r="E180" s="24">
        <v>0.02</v>
      </c>
      <c r="F180" s="69"/>
      <c r="G180" s="164" t="str">
        <f>IF(F180&gt;0,SUM(E180+F180),"")</f>
        <v/>
      </c>
      <c r="H180" s="5"/>
      <c r="I180" s="229" t="s">
        <v>1169</v>
      </c>
      <c r="J180" s="230"/>
      <c r="K180" s="23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64" t="str">
        <f>IF(F181&gt;0,SUM(E181+F181),"")</f>
        <v/>
      </c>
      <c r="H181" s="5"/>
      <c r="I181" s="229" t="s">
        <v>1170</v>
      </c>
      <c r="J181" s="230"/>
      <c r="K181" s="231"/>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64" t="str">
        <f>IF(F182&gt;0,SUM(E182+F182),"")</f>
        <v/>
      </c>
      <c r="H182" s="5"/>
      <c r="I182" s="229" t="s">
        <v>1171</v>
      </c>
      <c r="J182" s="230"/>
      <c r="K182" s="231"/>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9" t="s">
        <v>1172</v>
      </c>
      <c r="J183" s="230"/>
      <c r="K183" s="231"/>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9" t="s">
        <v>2633</v>
      </c>
      <c r="L185" s="23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6"/>
      <c r="P188" s="78"/>
    </row>
    <row r="189" spans="1:28" ht="15" customHeight="1" x14ac:dyDescent="0.25">
      <c r="A189" s="232" t="s">
        <v>19</v>
      </c>
      <c r="B189" s="233"/>
      <c r="C189" s="233"/>
      <c r="D189" s="233"/>
      <c r="E189" s="233"/>
      <c r="F189" s="233"/>
      <c r="G189" s="233"/>
      <c r="H189" s="233"/>
      <c r="I189" s="233"/>
      <c r="J189" s="233"/>
      <c r="K189" s="233"/>
      <c r="L189" s="233"/>
      <c r="M189" s="233"/>
      <c r="N189" s="233"/>
      <c r="O189" s="234"/>
    </row>
    <row r="190" spans="1:28" ht="15.75" thickBot="1" x14ac:dyDescent="0.3">
      <c r="A190" s="235"/>
      <c r="B190" s="236"/>
      <c r="C190" s="236"/>
      <c r="D190" s="236"/>
      <c r="E190" s="236"/>
      <c r="F190" s="236"/>
      <c r="G190" s="236"/>
      <c r="H190" s="236"/>
      <c r="I190" s="236"/>
      <c r="J190" s="236"/>
      <c r="K190" s="236"/>
      <c r="L190" s="236"/>
      <c r="M190" s="236"/>
      <c r="N190" s="236"/>
      <c r="O190" s="237"/>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54" t="s">
        <v>2641</v>
      </c>
      <c r="C192" s="254"/>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6"/>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8" t="s">
        <v>2663</v>
      </c>
      <c r="C199" s="228"/>
      <c r="D199" s="228"/>
      <c r="E199" s="228"/>
      <c r="F199" s="228"/>
      <c r="G199" s="228"/>
      <c r="H199" s="228"/>
      <c r="I199" s="228"/>
      <c r="J199" s="228"/>
      <c r="K199" s="228"/>
      <c r="L199" s="228"/>
      <c r="M199" s="228"/>
      <c r="N199" s="228"/>
      <c r="O199" s="8"/>
    </row>
    <row r="200" spans="1:18" x14ac:dyDescent="0.25">
      <c r="A200" s="9"/>
      <c r="B200" s="251"/>
      <c r="C200" s="251"/>
      <c r="D200" s="251"/>
      <c r="E200" s="251"/>
      <c r="F200" s="251"/>
      <c r="G200" s="251"/>
      <c r="H200" s="251"/>
      <c r="I200" s="251"/>
      <c r="J200" s="251"/>
      <c r="K200" s="251"/>
      <c r="L200" s="251"/>
      <c r="M200" s="251"/>
      <c r="N200" s="251"/>
      <c r="O200" s="8"/>
    </row>
    <row r="201" spans="1:18" x14ac:dyDescent="0.25">
      <c r="A201" s="9"/>
      <c r="B201" s="252" t="s">
        <v>2653</v>
      </c>
      <c r="C201" s="253"/>
      <c r="D201" s="253"/>
      <c r="E201" s="253"/>
      <c r="F201" s="253"/>
      <c r="G201" s="253"/>
      <c r="H201" s="253"/>
      <c r="I201" s="253"/>
      <c r="J201" s="253"/>
      <c r="K201" s="253"/>
      <c r="L201" s="253"/>
      <c r="M201" s="253"/>
      <c r="N201" s="25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72">
        <f ca="1">NOW()</f>
        <v>44194.725387962964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7" t="str">
        <f>HYPERLINK("#Integrante_5!A109","CAPACIDAD RESIDUAL")</f>
        <v>CAPACIDAD RESIDUAL</v>
      </c>
      <c r="F8" s="218"/>
      <c r="G8" s="219"/>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7" t="str">
        <f>HYPERLINK("#Integrante_5!A162","TALENTO HUMANO")</f>
        <v>TALENTO HUMANO</v>
      </c>
      <c r="F9" s="218"/>
      <c r="G9" s="219"/>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7" t="str">
        <f>HYPERLINK("#Integrante_5!F162","INFRAESTRUCTURA")</f>
        <v>INFRAESTRUCTURA</v>
      </c>
      <c r="F10" s="218"/>
      <c r="G10" s="219"/>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10" t="s">
        <v>8</v>
      </c>
      <c r="M15" s="210"/>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2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20"/>
      <c r="I20" s="150"/>
      <c r="J20" s="151"/>
      <c r="K20" s="152"/>
      <c r="L20" s="153"/>
      <c r="M20" s="153"/>
      <c r="N20" s="136">
        <f>+(M20-L20)/30</f>
        <v>0</v>
      </c>
      <c r="O20" s="139"/>
      <c r="U20" s="135"/>
      <c r="V20" s="107">
        <f ca="1">NOW()</f>
        <v>44194.725387962964</v>
      </c>
      <c r="W20" s="107">
        <f ca="1">NOW()</f>
        <v>44194.725387962964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30"/>
      <c r="I37" s="131"/>
      <c r="J37" s="131"/>
      <c r="K37" s="131"/>
      <c r="L37" s="131"/>
      <c r="M37" s="131"/>
      <c r="N37" s="131"/>
      <c r="O37" s="132"/>
    </row>
    <row r="38" spans="1:16" ht="21" customHeight="1" x14ac:dyDescent="0.25">
      <c r="A38" s="9"/>
      <c r="B38" s="214" t="e">
        <f>VLOOKUP(B20,EAS!A2:B1439,2,0)</f>
        <v>#N/A</v>
      </c>
      <c r="C38" s="214"/>
      <c r="D38" s="214"/>
      <c r="E38" s="214"/>
      <c r="F38" s="214"/>
      <c r="G38" s="5"/>
      <c r="H38" s="133"/>
      <c r="I38" s="224" t="s">
        <v>7</v>
      </c>
      <c r="J38" s="224"/>
      <c r="K38" s="224"/>
      <c r="L38" s="224"/>
      <c r="M38" s="224"/>
      <c r="N38" s="224"/>
      <c r="O38" s="134"/>
    </row>
    <row r="39" spans="1:16" ht="42.95" customHeight="1" thickBot="1" x14ac:dyDescent="0.3">
      <c r="A39" s="10"/>
      <c r="B39" s="11"/>
      <c r="C39" s="11"/>
      <c r="D39" s="11"/>
      <c r="E39" s="11"/>
      <c r="F39" s="11"/>
      <c r="G39" s="11"/>
      <c r="H39" s="10"/>
      <c r="I39" s="274"/>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8"/>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8"/>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8"/>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11" t="s">
        <v>13</v>
      </c>
      <c r="B160" s="212"/>
      <c r="C160" s="212"/>
      <c r="D160" s="212"/>
      <c r="E160" s="216"/>
      <c r="F160" s="212" t="s">
        <v>15</v>
      </c>
      <c r="G160" s="212"/>
      <c r="H160" s="212"/>
      <c r="I160" s="211" t="s">
        <v>16</v>
      </c>
      <c r="J160" s="212"/>
      <c r="K160" s="212"/>
      <c r="L160" s="212"/>
      <c r="M160" s="212"/>
      <c r="N160" s="212"/>
      <c r="O160" s="216"/>
      <c r="P160" s="78"/>
    </row>
    <row r="161" spans="1:28" ht="51.75" customHeight="1" x14ac:dyDescent="0.25">
      <c r="A161" s="257" t="s">
        <v>2664</v>
      </c>
      <c r="B161" s="258"/>
      <c r="C161" s="258"/>
      <c r="D161" s="258"/>
      <c r="E161" s="259"/>
      <c r="F161" s="260" t="s">
        <v>2665</v>
      </c>
      <c r="G161" s="260"/>
      <c r="H161" s="260"/>
      <c r="I161" s="257" t="s">
        <v>2635</v>
      </c>
      <c r="J161" s="258"/>
      <c r="K161" s="258"/>
      <c r="L161" s="258"/>
      <c r="M161" s="258"/>
      <c r="N161" s="258"/>
      <c r="O161" s="259"/>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13" t="s">
        <v>2618</v>
      </c>
      <c r="C163" s="213"/>
      <c r="D163" s="213"/>
      <c r="E163" s="8"/>
      <c r="F163" s="5"/>
      <c r="G163" s="261" t="s">
        <v>2618</v>
      </c>
      <c r="H163" s="261"/>
      <c r="I163" s="262" t="s">
        <v>1164</v>
      </c>
      <c r="J163" s="263"/>
      <c r="K163" s="263"/>
      <c r="L163" s="263"/>
      <c r="M163" s="263"/>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64" t="s">
        <v>2648</v>
      </c>
      <c r="J165" s="265"/>
      <c r="K165" s="265"/>
      <c r="L165" s="265"/>
      <c r="M165" s="265"/>
      <c r="N165" s="265"/>
      <c r="O165" s="266"/>
      <c r="U165" s="51"/>
    </row>
    <row r="166" spans="1:28" x14ac:dyDescent="0.25">
      <c r="A166" s="9"/>
      <c r="B166" s="275" t="s">
        <v>2662</v>
      </c>
      <c r="C166" s="275"/>
      <c r="D166" s="275"/>
      <c r="E166" s="8"/>
      <c r="F166" s="5"/>
      <c r="H166" s="83" t="s">
        <v>2661</v>
      </c>
      <c r="I166" s="264"/>
      <c r="J166" s="265"/>
      <c r="K166" s="265"/>
      <c r="L166" s="265"/>
      <c r="M166" s="265"/>
      <c r="N166" s="265"/>
      <c r="O166" s="26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1" t="s">
        <v>2677</v>
      </c>
      <c r="B170" s="212"/>
      <c r="C170" s="212"/>
      <c r="D170" s="212"/>
      <c r="E170" s="212"/>
      <c r="F170" s="212"/>
      <c r="G170" s="212"/>
      <c r="H170" s="212"/>
      <c r="I170" s="212"/>
      <c r="J170" s="212"/>
      <c r="K170" s="212"/>
      <c r="L170" s="212"/>
      <c r="M170" s="212"/>
      <c r="N170" s="212"/>
      <c r="O170" s="216"/>
      <c r="P170" s="78"/>
    </row>
    <row r="171" spans="1:28" ht="15" customHeight="1" x14ac:dyDescent="0.25">
      <c r="A171" s="232" t="s">
        <v>2676</v>
      </c>
      <c r="B171" s="233"/>
      <c r="C171" s="233"/>
      <c r="D171" s="233"/>
      <c r="E171" s="233"/>
      <c r="F171" s="233"/>
      <c r="G171" s="233"/>
      <c r="H171" s="233"/>
      <c r="I171" s="233"/>
      <c r="J171" s="233"/>
      <c r="K171" s="233"/>
      <c r="L171" s="233"/>
      <c r="M171" s="233"/>
      <c r="N171" s="233"/>
      <c r="O171" s="234"/>
    </row>
    <row r="172" spans="1:28" ht="24" thickBot="1" x14ac:dyDescent="0.3">
      <c r="A172" s="235"/>
      <c r="B172" s="236"/>
      <c r="C172" s="236"/>
      <c r="D172" s="236"/>
      <c r="E172" s="236"/>
      <c r="F172" s="236"/>
      <c r="G172" s="236"/>
      <c r="H172" s="236"/>
      <c r="I172" s="236"/>
      <c r="J172" s="236"/>
      <c r="K172" s="236"/>
      <c r="L172" s="236"/>
      <c r="M172" s="236"/>
      <c r="N172" s="236"/>
      <c r="O172" s="23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7" t="s">
        <v>2670</v>
      </c>
      <c r="C174" s="267"/>
      <c r="D174" s="267"/>
      <c r="E174" s="267"/>
      <c r="F174" s="267"/>
      <c r="G174" s="267"/>
      <c r="H174" s="20"/>
      <c r="I174" s="271" t="s">
        <v>2678</v>
      </c>
      <c r="J174" s="272"/>
      <c r="K174" s="272"/>
      <c r="L174" s="272"/>
      <c r="M174" s="272"/>
      <c r="O174" s="186" t="str">
        <f>HYPERLINK("#Integrante_5!A1","INICIO")</f>
        <v>INICIO</v>
      </c>
      <c r="Q174" s="19"/>
      <c r="R174" s="19"/>
      <c r="S174" s="19"/>
      <c r="T174" s="19"/>
      <c r="U174" s="19"/>
      <c r="V174" s="19"/>
      <c r="W174" s="19"/>
      <c r="X174" s="19"/>
      <c r="Y174" s="19"/>
      <c r="Z174" s="19"/>
      <c r="AA174" s="19"/>
      <c r="AB174" s="19"/>
    </row>
    <row r="175" spans="1:28" ht="23.25" x14ac:dyDescent="0.25">
      <c r="A175" s="9"/>
      <c r="B175" s="240" t="s">
        <v>17</v>
      </c>
      <c r="C175" s="241"/>
      <c r="D175" s="242"/>
      <c r="E175" s="271" t="s">
        <v>2620</v>
      </c>
      <c r="F175" s="272"/>
      <c r="G175" s="273"/>
      <c r="H175" s="5"/>
      <c r="I175" s="240" t="s">
        <v>17</v>
      </c>
      <c r="J175" s="241"/>
      <c r="K175" s="241"/>
      <c r="L175" s="242"/>
      <c r="M175" s="249" t="s">
        <v>2679</v>
      </c>
      <c r="O175" s="8"/>
      <c r="Q175" s="19"/>
      <c r="R175" s="19"/>
      <c r="S175" s="165"/>
      <c r="T175" s="19"/>
      <c r="U175" s="19"/>
      <c r="V175" s="19"/>
      <c r="W175" s="19"/>
      <c r="X175" s="19"/>
      <c r="Y175" s="19"/>
      <c r="Z175" s="19"/>
      <c r="AA175" s="19"/>
      <c r="AB175" s="19"/>
    </row>
    <row r="176" spans="1:28" ht="23.25" x14ac:dyDescent="0.25">
      <c r="A176" s="9"/>
      <c r="B176" s="268"/>
      <c r="C176" s="269"/>
      <c r="D176" s="270"/>
      <c r="E176" s="165" t="s">
        <v>2621</v>
      </c>
      <c r="F176" s="165" t="s">
        <v>2622</v>
      </c>
      <c r="G176" s="165" t="s">
        <v>2623</v>
      </c>
      <c r="H176" s="5"/>
      <c r="I176" s="268"/>
      <c r="J176" s="269"/>
      <c r="K176" s="269"/>
      <c r="L176" s="270"/>
      <c r="M176" s="250"/>
      <c r="O176" s="8"/>
      <c r="Q176" s="19"/>
      <c r="R176" s="19"/>
      <c r="S176" s="165" t="s">
        <v>2623</v>
      </c>
      <c r="T176" s="19"/>
      <c r="U176" s="19"/>
      <c r="V176" s="19"/>
      <c r="W176" s="19"/>
      <c r="X176" s="19"/>
      <c r="Y176" s="19"/>
      <c r="Z176" s="19"/>
      <c r="AA176" s="19"/>
      <c r="AB176" s="19"/>
    </row>
    <row r="177" spans="1:28" ht="23.25" x14ac:dyDescent="0.25">
      <c r="A177" s="9"/>
      <c r="B177" s="238" t="s">
        <v>2670</v>
      </c>
      <c r="C177" s="238"/>
      <c r="D177" s="238"/>
      <c r="E177" s="24">
        <v>0.02</v>
      </c>
      <c r="F177" s="179"/>
      <c r="G177" s="180" t="str">
        <f>IF(F177&gt;0,SUM(E177+F177),"")</f>
        <v/>
      </c>
      <c r="H177" s="5"/>
      <c r="I177" s="229" t="s">
        <v>2672</v>
      </c>
      <c r="J177" s="230"/>
      <c r="K177" s="230"/>
      <c r="L177" s="231"/>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8" t="s">
        <v>1165</v>
      </c>
      <c r="C178" s="238"/>
      <c r="D178" s="238"/>
      <c r="E178" s="24">
        <v>0.02</v>
      </c>
      <c r="F178" s="69"/>
      <c r="G178" s="164" t="str">
        <f>IF(F178&gt;0,SUM(E178+F178),"")</f>
        <v/>
      </c>
      <c r="H178" s="5"/>
      <c r="I178" s="229" t="s">
        <v>1169</v>
      </c>
      <c r="J178" s="230"/>
      <c r="K178" s="231"/>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8" t="s">
        <v>1166</v>
      </c>
      <c r="C179" s="238"/>
      <c r="D179" s="238"/>
      <c r="E179" s="24">
        <v>0.02</v>
      </c>
      <c r="F179" s="69"/>
      <c r="G179" s="164" t="str">
        <f>IF(F179&gt;0,SUM(E179+F179),"")</f>
        <v/>
      </c>
      <c r="H179" s="5"/>
      <c r="I179" s="229" t="s">
        <v>1170</v>
      </c>
      <c r="J179" s="230"/>
      <c r="K179" s="231"/>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8" t="s">
        <v>1167</v>
      </c>
      <c r="C180" s="238"/>
      <c r="D180" s="238"/>
      <c r="E180" s="24">
        <v>0.03</v>
      </c>
      <c r="F180" s="69"/>
      <c r="G180" s="164" t="str">
        <f>IF(F180&gt;0,SUM(E180+F180),"")</f>
        <v/>
      </c>
      <c r="H180" s="5"/>
      <c r="I180" s="229" t="s">
        <v>1171</v>
      </c>
      <c r="J180" s="230"/>
      <c r="K180" s="23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9" t="s">
        <v>1172</v>
      </c>
      <c r="J181" s="230"/>
      <c r="K181" s="231"/>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9" t="s">
        <v>2633</v>
      </c>
      <c r="L183" s="239"/>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11" t="s">
        <v>18</v>
      </c>
      <c r="B186" s="212"/>
      <c r="C186" s="212"/>
      <c r="D186" s="212"/>
      <c r="E186" s="212"/>
      <c r="F186" s="212"/>
      <c r="G186" s="212"/>
      <c r="H186" s="212"/>
      <c r="I186" s="212"/>
      <c r="J186" s="212"/>
      <c r="K186" s="212"/>
      <c r="L186" s="212"/>
      <c r="M186" s="212"/>
      <c r="N186" s="212"/>
      <c r="O186" s="216"/>
      <c r="P186" s="78"/>
    </row>
    <row r="187" spans="1:28" ht="15" customHeight="1" x14ac:dyDescent="0.25">
      <c r="A187" s="232" t="s">
        <v>19</v>
      </c>
      <c r="B187" s="233"/>
      <c r="C187" s="233"/>
      <c r="D187" s="233"/>
      <c r="E187" s="233"/>
      <c r="F187" s="233"/>
      <c r="G187" s="233"/>
      <c r="H187" s="233"/>
      <c r="I187" s="233"/>
      <c r="J187" s="233"/>
      <c r="K187" s="233"/>
      <c r="L187" s="233"/>
      <c r="M187" s="233"/>
      <c r="N187" s="233"/>
      <c r="O187" s="234"/>
    </row>
    <row r="188" spans="1:28" ht="15.75" thickBot="1" x14ac:dyDescent="0.3">
      <c r="A188" s="235"/>
      <c r="B188" s="236"/>
      <c r="C188" s="236"/>
      <c r="D188" s="236"/>
      <c r="E188" s="236"/>
      <c r="F188" s="236"/>
      <c r="G188" s="236"/>
      <c r="H188" s="236"/>
      <c r="I188" s="236"/>
      <c r="J188" s="236"/>
      <c r="K188" s="236"/>
      <c r="L188" s="236"/>
      <c r="M188" s="236"/>
      <c r="N188" s="236"/>
      <c r="O188" s="237"/>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54" t="s">
        <v>2641</v>
      </c>
      <c r="C190" s="254"/>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1" t="s">
        <v>29</v>
      </c>
      <c r="B195" s="212"/>
      <c r="C195" s="212"/>
      <c r="D195" s="212"/>
      <c r="E195" s="212"/>
      <c r="F195" s="212"/>
      <c r="G195" s="212"/>
      <c r="H195" s="212"/>
      <c r="I195" s="212"/>
      <c r="J195" s="212"/>
      <c r="K195" s="212"/>
      <c r="L195" s="212"/>
      <c r="M195" s="212"/>
      <c r="N195" s="212"/>
      <c r="O195" s="216"/>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8" t="s">
        <v>2663</v>
      </c>
      <c r="C197" s="228"/>
      <c r="D197" s="228"/>
      <c r="E197" s="228"/>
      <c r="F197" s="228"/>
      <c r="G197" s="228"/>
      <c r="H197" s="228"/>
      <c r="I197" s="228"/>
      <c r="J197" s="228"/>
      <c r="K197" s="228"/>
      <c r="L197" s="228"/>
      <c r="M197" s="228"/>
      <c r="N197" s="228"/>
      <c r="O197" s="8"/>
    </row>
    <row r="198" spans="1:18" x14ac:dyDescent="0.25">
      <c r="A198" s="9"/>
      <c r="B198" s="251"/>
      <c r="C198" s="251"/>
      <c r="D198" s="251"/>
      <c r="E198" s="251"/>
      <c r="F198" s="251"/>
      <c r="G198" s="251"/>
      <c r="H198" s="251"/>
      <c r="I198" s="251"/>
      <c r="J198" s="251"/>
      <c r="K198" s="251"/>
      <c r="L198" s="251"/>
      <c r="M198" s="251"/>
      <c r="N198" s="251"/>
      <c r="O198" s="8"/>
    </row>
    <row r="199" spans="1:18" x14ac:dyDescent="0.25">
      <c r="A199" s="9"/>
      <c r="B199" s="252" t="s">
        <v>2653</v>
      </c>
      <c r="C199" s="253"/>
      <c r="D199" s="253"/>
      <c r="E199" s="253"/>
      <c r="F199" s="253"/>
      <c r="G199" s="253"/>
      <c r="H199" s="253"/>
      <c r="I199" s="253"/>
      <c r="J199" s="253"/>
      <c r="K199" s="253"/>
      <c r="L199" s="253"/>
      <c r="M199" s="253"/>
      <c r="N199" s="25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2" sqref="E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4" t="s">
        <v>2658</v>
      </c>
      <c r="D2" s="205"/>
      <c r="E2" s="205"/>
      <c r="F2" s="205"/>
      <c r="G2" s="205"/>
      <c r="H2" s="205"/>
      <c r="I2" s="205"/>
      <c r="J2" s="205"/>
      <c r="K2" s="205"/>
      <c r="L2" s="215" t="s">
        <v>2645</v>
      </c>
      <c r="M2" s="215"/>
      <c r="N2" s="221" t="s">
        <v>2646</v>
      </c>
      <c r="O2" s="222"/>
    </row>
    <row r="3" spans="1:20" ht="33" customHeight="1" x14ac:dyDescent="0.25">
      <c r="A3" s="9"/>
      <c r="B3" s="8"/>
      <c r="C3" s="206"/>
      <c r="D3" s="207"/>
      <c r="E3" s="207"/>
      <c r="F3" s="207"/>
      <c r="G3" s="207"/>
      <c r="H3" s="207"/>
      <c r="I3" s="207"/>
      <c r="J3" s="207"/>
      <c r="K3" s="207"/>
      <c r="L3" s="223" t="s">
        <v>1</v>
      </c>
      <c r="M3" s="223"/>
      <c r="N3" s="223" t="s">
        <v>2647</v>
      </c>
      <c r="O3" s="225"/>
    </row>
    <row r="4" spans="1:20" ht="24.75" customHeight="1" thickBot="1" x14ac:dyDescent="0.3">
      <c r="A4" s="10"/>
      <c r="B4" s="12"/>
      <c r="C4" s="208"/>
      <c r="D4" s="209"/>
      <c r="E4" s="209"/>
      <c r="F4" s="209"/>
      <c r="G4" s="209"/>
      <c r="H4" s="209"/>
      <c r="I4" s="209"/>
      <c r="J4" s="209"/>
      <c r="K4" s="209"/>
      <c r="L4" s="226" t="s">
        <v>0</v>
      </c>
      <c r="M4" s="226"/>
      <c r="N4" s="226"/>
      <c r="O4" s="227"/>
      <c r="P4" s="172">
        <f ca="1">NOW()</f>
        <v>44194.725387962964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2643</v>
      </c>
      <c r="B6" s="212"/>
      <c r="C6" s="212"/>
      <c r="D6" s="212"/>
      <c r="E6" s="212"/>
      <c r="F6" s="212"/>
      <c r="G6" s="212"/>
      <c r="H6" s="212"/>
      <c r="I6" s="212"/>
      <c r="J6" s="212"/>
      <c r="K6" s="212"/>
      <c r="L6" s="212"/>
      <c r="M6" s="212"/>
      <c r="N6" s="212"/>
      <c r="O6" s="21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7" t="str">
        <f>HYPERLINK("#Integrante_6!A109","CAPACIDAD RESIDUAL")</f>
        <v>CAPACIDAD RESIDUAL</v>
      </c>
      <c r="F8" s="218"/>
      <c r="G8" s="219"/>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7" t="str">
        <f>HYPERLINK("#Integrante_6!A162","TALENTO HUMANO")</f>
        <v>TALENTO HUMANO</v>
      </c>
      <c r="F9" s="218"/>
      <c r="G9" s="219"/>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7" t="str">
        <f>HYPERLINK("#Integrante_6!F162","INFRAESTRUCTURA")</f>
        <v>INFRAESTRUCTURA</v>
      </c>
      <c r="F10" s="218"/>
      <c r="G10" s="219"/>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10" t="s">
        <v>8</v>
      </c>
      <c r="M15" s="210"/>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2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20"/>
      <c r="I20" s="150"/>
      <c r="J20" s="151"/>
      <c r="K20" s="152"/>
      <c r="L20" s="153"/>
      <c r="M20" s="153"/>
      <c r="N20" s="136">
        <f>+(M20-L20)/30</f>
        <v>0</v>
      </c>
      <c r="O20" s="139"/>
      <c r="U20" s="135"/>
      <c r="V20" s="107">
        <f ca="1">NOW()</f>
        <v>44194.725387962964</v>
      </c>
      <c r="W20" s="107">
        <f ca="1">NOW()</f>
        <v>44194.725387962964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30"/>
      <c r="I37" s="131"/>
      <c r="J37" s="131"/>
      <c r="K37" s="131"/>
      <c r="L37" s="131"/>
      <c r="M37" s="131"/>
      <c r="N37" s="131"/>
      <c r="O37" s="132"/>
    </row>
    <row r="38" spans="1:16" ht="21" customHeight="1" x14ac:dyDescent="0.25">
      <c r="A38" s="9"/>
      <c r="B38" s="214" t="e">
        <f>VLOOKUP(B20,EAS!A2:B1439,2,0)</f>
        <v>#N/A</v>
      </c>
      <c r="C38" s="214"/>
      <c r="D38" s="214"/>
      <c r="E38" s="214"/>
      <c r="F38" s="214"/>
      <c r="G38" s="5"/>
      <c r="H38" s="133"/>
      <c r="I38" s="224" t="s">
        <v>7</v>
      </c>
      <c r="J38" s="224"/>
      <c r="K38" s="224"/>
      <c r="L38" s="224"/>
      <c r="M38" s="224"/>
      <c r="N38" s="224"/>
      <c r="O38" s="134"/>
    </row>
    <row r="39" spans="1:16" ht="42.95" customHeight="1" thickBot="1" x14ac:dyDescent="0.3">
      <c r="A39" s="10"/>
      <c r="B39" s="11"/>
      <c r="C39" s="11"/>
      <c r="D39" s="11"/>
      <c r="E39" s="11"/>
      <c r="F39" s="11"/>
      <c r="G39" s="11"/>
      <c r="H39" s="10"/>
      <c r="I39" s="274"/>
      <c r="J39" s="274"/>
      <c r="K39" s="274"/>
      <c r="L39" s="274"/>
      <c r="M39" s="274"/>
      <c r="N39" s="274"/>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6"/>
      <c r="P41" s="78"/>
    </row>
    <row r="42" spans="1:16" ht="8.25" customHeight="1" thickBot="1" x14ac:dyDescent="0.3"/>
    <row r="43" spans="1:16" s="19" customFormat="1" ht="31.5" customHeight="1" thickBot="1" x14ac:dyDescent="0.3">
      <c r="A43" s="276" t="s">
        <v>4</v>
      </c>
      <c r="B43" s="277"/>
      <c r="C43" s="277"/>
      <c r="D43" s="277"/>
      <c r="E43" s="277"/>
      <c r="F43" s="277"/>
      <c r="G43" s="277"/>
      <c r="H43" s="277"/>
      <c r="I43" s="277"/>
      <c r="J43" s="277"/>
      <c r="K43" s="277"/>
      <c r="L43" s="277"/>
      <c r="M43" s="277"/>
      <c r="N43" s="277"/>
      <c r="O43" s="278"/>
      <c r="P43" s="78"/>
    </row>
    <row r="44" spans="1:16" ht="15" customHeight="1" x14ac:dyDescent="0.25">
      <c r="A44" s="279" t="s">
        <v>2659</v>
      </c>
      <c r="B44" s="280"/>
      <c r="C44" s="280"/>
      <c r="D44" s="280"/>
      <c r="E44" s="280"/>
      <c r="F44" s="280"/>
      <c r="G44" s="280"/>
      <c r="H44" s="280"/>
      <c r="I44" s="280"/>
      <c r="J44" s="280"/>
      <c r="K44" s="280"/>
      <c r="L44" s="280"/>
      <c r="M44" s="280"/>
      <c r="N44" s="280"/>
      <c r="O44" s="281"/>
    </row>
    <row r="45" spans="1:16" x14ac:dyDescent="0.25">
      <c r="A45" s="282"/>
      <c r="B45" s="283"/>
      <c r="C45" s="283"/>
      <c r="D45" s="283"/>
      <c r="E45" s="283"/>
      <c r="F45" s="283"/>
      <c r="G45" s="283"/>
      <c r="H45" s="283"/>
      <c r="I45" s="283"/>
      <c r="J45" s="283"/>
      <c r="K45" s="283"/>
      <c r="L45" s="283"/>
      <c r="M45" s="283"/>
      <c r="N45" s="283"/>
      <c r="O45" s="28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76" t="s">
        <v>2638</v>
      </c>
      <c r="B109" s="277"/>
      <c r="C109" s="277"/>
      <c r="D109" s="277"/>
      <c r="E109" s="277"/>
      <c r="F109" s="277"/>
      <c r="G109" s="277"/>
      <c r="H109" s="277"/>
      <c r="I109" s="277"/>
      <c r="J109" s="277"/>
      <c r="K109" s="277"/>
      <c r="L109" s="277"/>
      <c r="M109" s="277"/>
      <c r="N109" s="277"/>
      <c r="O109" s="278"/>
      <c r="P109" s="78"/>
    </row>
    <row r="110" spans="1:16" ht="15" customHeight="1" x14ac:dyDescent="0.25">
      <c r="A110" s="279" t="s">
        <v>2660</v>
      </c>
      <c r="B110" s="280"/>
      <c r="C110" s="280"/>
      <c r="D110" s="280"/>
      <c r="E110" s="280"/>
      <c r="F110" s="280"/>
      <c r="G110" s="280"/>
      <c r="H110" s="280"/>
      <c r="I110" s="280"/>
      <c r="J110" s="280"/>
      <c r="K110" s="280"/>
      <c r="L110" s="280"/>
      <c r="M110" s="280"/>
      <c r="N110" s="280"/>
      <c r="O110" s="281"/>
    </row>
    <row r="111" spans="1:16" x14ac:dyDescent="0.25">
      <c r="A111" s="282"/>
      <c r="B111" s="283"/>
      <c r="C111" s="283"/>
      <c r="D111" s="283"/>
      <c r="E111" s="283"/>
      <c r="F111" s="283"/>
      <c r="G111" s="283"/>
      <c r="H111" s="283"/>
      <c r="I111" s="283"/>
      <c r="J111" s="283"/>
      <c r="K111" s="283"/>
      <c r="L111" s="283"/>
      <c r="M111" s="283"/>
      <c r="N111" s="283"/>
      <c r="O111" s="284"/>
    </row>
    <row r="112" spans="1:16" s="1" customFormat="1" ht="26.25" customHeight="1" x14ac:dyDescent="0.25">
      <c r="I112" s="255" t="s">
        <v>9</v>
      </c>
      <c r="J112" s="25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11" t="s">
        <v>13</v>
      </c>
      <c r="B162" s="212"/>
      <c r="C162" s="212"/>
      <c r="D162" s="212"/>
      <c r="E162" s="216"/>
      <c r="F162" s="212" t="s">
        <v>15</v>
      </c>
      <c r="G162" s="212"/>
      <c r="H162" s="212"/>
      <c r="I162" s="211" t="s">
        <v>16</v>
      </c>
      <c r="J162" s="212"/>
      <c r="K162" s="212"/>
      <c r="L162" s="212"/>
      <c r="M162" s="212"/>
      <c r="N162" s="212"/>
      <c r="O162" s="216"/>
      <c r="P162" s="78"/>
    </row>
    <row r="163" spans="1:28" ht="51.75" customHeight="1" x14ac:dyDescent="0.25">
      <c r="A163" s="257" t="s">
        <v>2664</v>
      </c>
      <c r="B163" s="258"/>
      <c r="C163" s="258"/>
      <c r="D163" s="258"/>
      <c r="E163" s="259"/>
      <c r="F163" s="260" t="s">
        <v>2665</v>
      </c>
      <c r="G163" s="260"/>
      <c r="H163" s="260"/>
      <c r="I163" s="257" t="s">
        <v>2635</v>
      </c>
      <c r="J163" s="258"/>
      <c r="K163" s="258"/>
      <c r="L163" s="258"/>
      <c r="M163" s="258"/>
      <c r="N163" s="258"/>
      <c r="O163" s="259"/>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13" t="s">
        <v>2618</v>
      </c>
      <c r="C165" s="213"/>
      <c r="D165" s="213"/>
      <c r="E165" s="8"/>
      <c r="F165" s="5"/>
      <c r="G165" s="261" t="s">
        <v>2618</v>
      </c>
      <c r="H165" s="261"/>
      <c r="I165" s="262" t="s">
        <v>1164</v>
      </c>
      <c r="J165" s="263"/>
      <c r="K165" s="263"/>
      <c r="L165" s="263"/>
      <c r="M165" s="263"/>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64" t="s">
        <v>2648</v>
      </c>
      <c r="J167" s="265"/>
      <c r="K167" s="265"/>
      <c r="L167" s="265"/>
      <c r="M167" s="265"/>
      <c r="N167" s="265"/>
      <c r="O167" s="266"/>
      <c r="U167" s="51"/>
    </row>
    <row r="168" spans="1:28" x14ac:dyDescent="0.25">
      <c r="A168" s="9"/>
      <c r="B168" s="275" t="s">
        <v>2662</v>
      </c>
      <c r="C168" s="275"/>
      <c r="D168" s="275"/>
      <c r="E168" s="8"/>
      <c r="F168" s="5"/>
      <c r="H168" s="83" t="s">
        <v>2661</v>
      </c>
      <c r="I168" s="264"/>
      <c r="J168" s="265"/>
      <c r="K168" s="265"/>
      <c r="L168" s="265"/>
      <c r="M168" s="265"/>
      <c r="N168" s="265"/>
      <c r="O168" s="26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2677</v>
      </c>
      <c r="B172" s="212"/>
      <c r="C172" s="212"/>
      <c r="D172" s="212"/>
      <c r="E172" s="212"/>
      <c r="F172" s="212"/>
      <c r="G172" s="212"/>
      <c r="H172" s="212"/>
      <c r="I172" s="212"/>
      <c r="J172" s="212"/>
      <c r="K172" s="212"/>
      <c r="L172" s="212"/>
      <c r="M172" s="212"/>
      <c r="N172" s="212"/>
      <c r="O172" s="216"/>
      <c r="P172" s="78"/>
    </row>
    <row r="173" spans="1:28" ht="15" customHeight="1" x14ac:dyDescent="0.25">
      <c r="A173" s="232" t="s">
        <v>2676</v>
      </c>
      <c r="B173" s="233"/>
      <c r="C173" s="233"/>
      <c r="D173" s="233"/>
      <c r="E173" s="233"/>
      <c r="F173" s="233"/>
      <c r="G173" s="233"/>
      <c r="H173" s="233"/>
      <c r="I173" s="233"/>
      <c r="J173" s="233"/>
      <c r="K173" s="233"/>
      <c r="L173" s="233"/>
      <c r="M173" s="233"/>
      <c r="N173" s="233"/>
      <c r="O173" s="234"/>
    </row>
    <row r="174" spans="1:28" ht="24" thickBot="1" x14ac:dyDescent="0.3">
      <c r="A174" s="235"/>
      <c r="B174" s="236"/>
      <c r="C174" s="236"/>
      <c r="D174" s="236"/>
      <c r="E174" s="236"/>
      <c r="F174" s="236"/>
      <c r="G174" s="236"/>
      <c r="H174" s="236"/>
      <c r="I174" s="236"/>
      <c r="J174" s="236"/>
      <c r="K174" s="236"/>
      <c r="L174" s="236"/>
      <c r="M174" s="236"/>
      <c r="N174" s="236"/>
      <c r="O174" s="23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7" t="s">
        <v>2670</v>
      </c>
      <c r="C176" s="267"/>
      <c r="D176" s="267"/>
      <c r="E176" s="267"/>
      <c r="F176" s="267"/>
      <c r="G176" s="267"/>
      <c r="H176" s="20"/>
      <c r="I176" s="271" t="s">
        <v>2674</v>
      </c>
      <c r="J176" s="272"/>
      <c r="K176" s="272"/>
      <c r="L176" s="272"/>
      <c r="M176" s="272"/>
      <c r="O176" s="186" t="str">
        <f>HYPERLINK("#Integrante_6!A1","INICIO")</f>
        <v>INICIO</v>
      </c>
      <c r="Q176" s="19"/>
      <c r="R176" s="19"/>
      <c r="S176" s="19"/>
      <c r="T176" s="19"/>
      <c r="U176" s="19"/>
      <c r="V176" s="19"/>
      <c r="W176" s="19"/>
      <c r="X176" s="19"/>
      <c r="Y176" s="19"/>
      <c r="Z176" s="19"/>
      <c r="AA176" s="19"/>
      <c r="AB176" s="19"/>
    </row>
    <row r="177" spans="1:28" ht="23.25" x14ac:dyDescent="0.25">
      <c r="A177" s="9"/>
      <c r="B177" s="240" t="s">
        <v>17</v>
      </c>
      <c r="C177" s="241"/>
      <c r="D177" s="242"/>
      <c r="E177" s="271" t="s">
        <v>2620</v>
      </c>
      <c r="F177" s="272"/>
      <c r="G177" s="273"/>
      <c r="H177" s="5"/>
      <c r="I177" s="240" t="s">
        <v>17</v>
      </c>
      <c r="J177" s="241"/>
      <c r="K177" s="241"/>
      <c r="L177" s="242"/>
      <c r="M177" s="249" t="s">
        <v>2679</v>
      </c>
      <c r="O177" s="8"/>
      <c r="Q177" s="19"/>
      <c r="R177" s="19"/>
      <c r="S177" s="165"/>
      <c r="T177" s="19"/>
      <c r="U177" s="19"/>
      <c r="V177" s="19"/>
      <c r="W177" s="19"/>
      <c r="X177" s="19"/>
      <c r="Y177" s="19"/>
      <c r="Z177" s="19"/>
      <c r="AA177" s="19"/>
      <c r="AB177" s="19"/>
    </row>
    <row r="178" spans="1:28" ht="23.25" x14ac:dyDescent="0.25">
      <c r="A178" s="9"/>
      <c r="B178" s="268"/>
      <c r="C178" s="269"/>
      <c r="D178" s="270"/>
      <c r="E178" s="165" t="s">
        <v>2621</v>
      </c>
      <c r="F178" s="165" t="s">
        <v>2622</v>
      </c>
      <c r="G178" s="165" t="s">
        <v>2623</v>
      </c>
      <c r="H178" s="5"/>
      <c r="I178" s="268"/>
      <c r="J178" s="269"/>
      <c r="K178" s="269"/>
      <c r="L178" s="270"/>
      <c r="M178" s="250"/>
      <c r="O178" s="8"/>
      <c r="Q178" s="19"/>
      <c r="R178" s="19"/>
      <c r="S178" s="165" t="s">
        <v>2623</v>
      </c>
      <c r="T178" s="19"/>
      <c r="U178" s="19"/>
      <c r="V178" s="19"/>
      <c r="W178" s="19"/>
      <c r="X178" s="19"/>
      <c r="Y178" s="19"/>
      <c r="Z178" s="19"/>
      <c r="AA178" s="19"/>
      <c r="AB178" s="19"/>
    </row>
    <row r="179" spans="1:28" ht="23.25" x14ac:dyDescent="0.25">
      <c r="A179" s="9"/>
      <c r="B179" s="238" t="s">
        <v>2670</v>
      </c>
      <c r="C179" s="238"/>
      <c r="D179" s="238"/>
      <c r="E179" s="24">
        <v>0.02</v>
      </c>
      <c r="F179" s="179"/>
      <c r="G179" s="180" t="str">
        <f>IF(F179&gt;0,SUM(E179+F179),"")</f>
        <v/>
      </c>
      <c r="H179" s="5"/>
      <c r="I179" s="229" t="s">
        <v>2672</v>
      </c>
      <c r="J179" s="230"/>
      <c r="K179" s="230"/>
      <c r="L179" s="231"/>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8" t="s">
        <v>1165</v>
      </c>
      <c r="C180" s="238"/>
      <c r="D180" s="238"/>
      <c r="E180" s="24">
        <v>0.02</v>
      </c>
      <c r="F180" s="69"/>
      <c r="G180" s="164" t="str">
        <f>IF(F180&gt;0,SUM(E180+F180),"")</f>
        <v/>
      </c>
      <c r="H180" s="5"/>
      <c r="I180" s="229" t="s">
        <v>1169</v>
      </c>
      <c r="J180" s="230"/>
      <c r="K180" s="23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64" t="str">
        <f>IF(F181&gt;0,SUM(E181+F181),"")</f>
        <v/>
      </c>
      <c r="H181" s="5"/>
      <c r="I181" s="229" t="s">
        <v>1170</v>
      </c>
      <c r="J181" s="230"/>
      <c r="K181" s="231"/>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64" t="str">
        <f>IF(F182&gt;0,SUM(E182+F182),"")</f>
        <v/>
      </c>
      <c r="H182" s="5"/>
      <c r="I182" s="229" t="s">
        <v>1171</v>
      </c>
      <c r="J182" s="230"/>
      <c r="K182" s="231"/>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9" t="s">
        <v>1172</v>
      </c>
      <c r="J183" s="230"/>
      <c r="K183" s="231"/>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9" t="s">
        <v>2633</v>
      </c>
      <c r="L185" s="23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6"/>
      <c r="P188" s="78"/>
    </row>
    <row r="189" spans="1:28" ht="15" customHeight="1" x14ac:dyDescent="0.25">
      <c r="A189" s="232" t="s">
        <v>19</v>
      </c>
      <c r="B189" s="233"/>
      <c r="C189" s="233"/>
      <c r="D189" s="233"/>
      <c r="E189" s="233"/>
      <c r="F189" s="233"/>
      <c r="G189" s="233"/>
      <c r="H189" s="233"/>
      <c r="I189" s="233"/>
      <c r="J189" s="233"/>
      <c r="K189" s="233"/>
      <c r="L189" s="233"/>
      <c r="M189" s="233"/>
      <c r="N189" s="233"/>
      <c r="O189" s="234"/>
    </row>
    <row r="190" spans="1:28" ht="15.75" thickBot="1" x14ac:dyDescent="0.3">
      <c r="A190" s="235"/>
      <c r="B190" s="236"/>
      <c r="C190" s="236"/>
      <c r="D190" s="236"/>
      <c r="E190" s="236"/>
      <c r="F190" s="236"/>
      <c r="G190" s="236"/>
      <c r="H190" s="236"/>
      <c r="I190" s="236"/>
      <c r="J190" s="236"/>
      <c r="K190" s="236"/>
      <c r="L190" s="236"/>
      <c r="M190" s="236"/>
      <c r="N190" s="236"/>
      <c r="O190" s="237"/>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54" t="s">
        <v>2641</v>
      </c>
      <c r="C192" s="254"/>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6"/>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8" t="s">
        <v>2663</v>
      </c>
      <c r="C199" s="228"/>
      <c r="D199" s="228"/>
      <c r="E199" s="228"/>
      <c r="F199" s="228"/>
      <c r="G199" s="228"/>
      <c r="H199" s="228"/>
      <c r="I199" s="228"/>
      <c r="J199" s="228"/>
      <c r="K199" s="228"/>
      <c r="L199" s="228"/>
      <c r="M199" s="228"/>
      <c r="N199" s="228"/>
      <c r="O199" s="8"/>
    </row>
    <row r="200" spans="1:18" x14ac:dyDescent="0.25">
      <c r="A200" s="9"/>
      <c r="B200" s="251"/>
      <c r="C200" s="251"/>
      <c r="D200" s="251"/>
      <c r="E200" s="251"/>
      <c r="F200" s="251"/>
      <c r="G200" s="251"/>
      <c r="H200" s="251"/>
      <c r="I200" s="251"/>
      <c r="J200" s="251"/>
      <c r="K200" s="251"/>
      <c r="L200" s="251"/>
      <c r="M200" s="251"/>
      <c r="N200" s="251"/>
      <c r="O200" s="8"/>
    </row>
    <row r="201" spans="1:18" x14ac:dyDescent="0.25">
      <c r="A201" s="9"/>
      <c r="B201" s="252" t="s">
        <v>2653</v>
      </c>
      <c r="C201" s="253"/>
      <c r="D201" s="253"/>
      <c r="E201" s="253"/>
      <c r="F201" s="253"/>
      <c r="G201" s="253"/>
      <c r="H201" s="253"/>
      <c r="I201" s="253"/>
      <c r="J201" s="253"/>
      <c r="K201" s="253"/>
      <c r="L201" s="253"/>
      <c r="M201" s="253"/>
      <c r="N201" s="25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4fb10211-09fb-4e80-9f0b-184718d5d98c"/>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Infantil Angelitos</cp:lastModifiedBy>
  <cp:lastPrinted>2020-12-29T19:26:29Z</cp:lastPrinted>
  <dcterms:created xsi:type="dcterms:W3CDTF">2020-10-14T21:57:42Z</dcterms:created>
  <dcterms:modified xsi:type="dcterms:W3CDTF">2020-12-29T22:26:16Z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