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NUEVO BANCO NACIONAL\BAN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<sst xmlns="http://schemas.openxmlformats.org/spreadsheetml/2006/main" count="3079" uniqueCount="2693">
  <si>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</si>
  <si>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</si>
  <si>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</si>
  <si>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</si>
  <si>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</si>
  <si>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</si>
  <si>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</si>
  <si>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</si>
  <si>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</si>
  <si>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</si>
  <si>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</si>
  <si>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</si>
  <si>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</si>
  <si>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</si>
  <si>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</si>
  <si>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</si>
  <si>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</si>
  <si>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</si>
  <si>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</si>
  <si>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</si>
  <si>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</si>
  <si>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</si>
  <si>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</si>
  <si>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</si>
  <si>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</si>
  <si>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</si>
  <si>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</si>
  <si>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</si>
  <si>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</si>
  <si>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</si>
  <si>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</si>
  <si>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</si>
  <si>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</si>
  <si>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</si>
  <si>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</si>
  <si>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</si>
  <si>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</si>
  <si>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</si>
  <si>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</si>
  <si>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</si>
  <si>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</si>
  <si>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</si>
  <si>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</si>
  <si>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</si>
  <si>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</si>
  <si>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</si>
  <si>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</si>
  <si>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</si>
  <si>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</si>
  <si>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</si>
  <si>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</si>
  <si>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</si>
  <si>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</si>
  <si>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</si>
  <si>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</si>
  <si>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</si>
  <si>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</si>
  <si>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</si>
  <si>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</si>
  <si>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</si>
  <si>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</si>
  <si>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</si>
  <si>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</si>
  <si>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</si>
  <si>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</si>
  <si>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</si>
  <si>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</si>
  <si>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</si>
  <si>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</si>
  <si>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</si>
  <si>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</si>
  <si>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</si>
  <si>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</si>
  <si>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</si>
  <si>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</si>
  <si>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</si>
  <si>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</si>
  <si>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</si>
  <si>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</si>
  <si>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</si>
  <si>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</si>
  <si>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</si>
  <si>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</si>
  <si>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</si>
  <si>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</si>
  <si>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</si>
  <si>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</si>
  <si>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</si>
  <si>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</si>
  <si>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</si>
  <si>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</si>
  <si>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</si>
  <si>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</si>
  <si>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</si>
  <si>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</si>
  <si>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</si>
  <si>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</si>
  <si>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</si>
  <si>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</si>
  <si>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</si>
  <si>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</si>
  <si>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</si>
  <si>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</si>
  <si>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</si>
  <si>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</si>
  <si>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</si>
  <si>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</si>
  <si>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</si>
  <si>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</si>
  <si>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</si>
  <si>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</si>
  <si>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</si>
  <si>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</si>
  <si>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</si>
  <si>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</si>
  <si>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</si>
  <si>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</si>
  <si>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</si>
  <si>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</si>
  <si>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</si>
  <si>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</si>
  <si>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</si>
  <si>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</si>
  <si>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</si>
  <si>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</si>
  <si>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</si>
  <si>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</si>
  <si>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</si>
  <si>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</si>
  <si>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</si>
  <si>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</si>
  <si>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</si>
  <si>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</si>
  <si>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</si>
  <si>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</si>
  <si>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</si>
  <si>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</si>
  <si>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</si>
  <si>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</si>
  <si>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</si>
  <si>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</si>
  <si>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</si>
  <si>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</si>
  <si>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</si>
  <si>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</si>
  <si>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</si>
  <si>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</si>
  <si>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</si>
  <si>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</si>
  <si>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</si>
  <si>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</si>
  <si>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</si>
  <si>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</si>
  <si>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</si>
  <si>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</si>
  <si>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</si>
  <si>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</si>
  <si>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</si>
  <si>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</si>
  <si>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</si>
  <si>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</si>
  <si>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</si>
  <si>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</si>
  <si>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</si>
  <si>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</si>
  <si>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</si>
  <si>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</si>
  <si>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</si>
  <si>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</si>
  <si>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</si>
  <si>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</si>
  <si>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</si>
  <si>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</si>
  <si>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</si>
  <si>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</si>
  <si>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</si>
  <si>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</si>
  <si>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</si>
  <si>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</si>
  <si>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</si>
  <si>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</si>
  <si>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</si>
  <si>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</si>
  <si>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</si>
  <si>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</si>
  <si>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</si>
  <si>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</si>
  <si>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</si>
  <si>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</si>
  <si>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</si>
  <si>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</si>
  <si>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</si>
  <si>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</si>
  <si>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</si>
  <si>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</si>
  <si>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</si>
  <si>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</si>
  <si>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</si>
  <si>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</si>
  <si>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</si>
  <si>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</si>
  <si>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</si>
  <si>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</si>
  <si>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</si>
  <si>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</si>
  <si>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</si>
  <si>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</si>
  <si>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</si>
  <si>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</si>
  <si>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</si>
  <si>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</si>
  <si>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</si>
  <si>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</si>
  <si>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</si>
  <si>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</si>
  <si>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</si>
  <si>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</si>
  <si>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</si>
  <si>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</si>
  <si>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</si>
  <si>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</si>
  <si>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</si>
  <si>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</si>
  <si>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</si>
  <si>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</si>
  <si>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</si>
  <si>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</si>
  <si>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</si>
  <si>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</si>
  <si>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</si>
  <si>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</si>
  <si>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</si>
  <si>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</si>
  <si>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</si>
  <si>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</si>
  <si>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</si>
  <si>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</si>
  <si>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</si>
  <si>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</si>
  <si>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</si>
  <si>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</si>
  <si>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</si>
  <si>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</si>
  <si>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</si>
  <si>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</si>
  <si>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</si>
  <si>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</si>
  <si>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</si>
  <si>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</si>
  <si>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</si>
  <si>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</si>
  <si>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</si>
  <si>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</si>
  <si>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</si>
  <si>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</si>
  <si>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</si>
  <si>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</si>
  <si>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</si>
  <si>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</si>
  <si>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</si>
  <si>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</si>
  <si>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</si>
  <si>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</si>
  <si>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</si>
  <si>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</si>
  <si>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</si>
  <si>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</si>
  <si>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</si>
  <si>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</si>
  <si>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</si>
  <si>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</si>
  <si>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</si>
  <si>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</si>
  <si>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</si>
  <si>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</si>
  <si>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</si>
  <si>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</si>
  <si>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</si>
  <si>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</si>
  <si>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</si>
  <si>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</si>
  <si>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</si>
  <si>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</si>
  <si>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</si>
  <si>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</si>
  <si>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</si>
  <si>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</si>
  <si>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</si>
  <si>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</si>
  <si>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</si>
  <si>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</si>
  <si>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</si>
  <si>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</si>
  <si>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</si>
  <si>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</si>
  <si>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</si>
  <si>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</si>
  <si>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</si>
  <si>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</si>
  <si>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</si>
  <si>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</si>
  <si>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</si>
  <si>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</si>
  <si>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</si>
  <si>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</si>
  <si>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</si>
  <si>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</si>
  <si>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</si>
  <si>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</si>
  <si>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</si>
  <si>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</si>
  <si>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</si>
  <si>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</si>
  <si>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</si>
  <si>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</si>
  <si>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</si>
  <si>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</si>
  <si>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</si>
  <si>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</si>
  <si>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</si>
  <si>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</si>
  <si>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</si>
  <si>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</si>
  <si>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</si>
  <si>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</si>
  <si>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</si>
  <si>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</si>
  <si>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</si>
  <si>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</si>
  <si>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</si>
  <si>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</si>
  <si>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</si>
  <si>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</si>
  <si>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</si>
  <si>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</si>
  <si>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</si>
  <si>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</si>
  <si>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</si>
  <si>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</si>
  <si>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</si>
  <si>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</si>
  <si>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</si>
  <si>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</si>
  <si>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</si>
  <si>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</si>
  <si>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</si>
  <si>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</si>
  <si>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</si>
  <si>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</si>
  <si>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</si>
  <si>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</si>
  <si>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</si>
  <si>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</si>
  <si>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</si>
  <si>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</si>
  <si>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</si>
  <si>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</si>
  <si>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</si>
  <si>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</si>
  <si>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</si>
  <si>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</si>
  <si>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</si>
  <si>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</si>
  <si>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</si>
  <si>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</si>
  <si>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</si>
  <si>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</si>
  <si>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</si>
  <si>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</si>
  <si>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</si>
  <si>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</si>
  <si>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</si>
  <si>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</si>
  <si>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</si>
  <si>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</si>
  <si>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</si>
  <si>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</si>
  <si>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</si>
  <si>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</si>
  <si>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</si>
  <si>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</si>
  <si>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</si>
  <si>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</si>
  <si>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</si>
  <si>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</si>
  <si>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</si>
  <si>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</si>
  <si>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</si>
  <si>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</si>
  <si>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</si>
  <si>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</si>
  <si>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</si>
  <si>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</si>
  <si>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</si>
  <si>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</si>
  <si>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</si>
  <si>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</si>
  <si>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</si>
  <si>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</si>
  <si>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</si>
  <si>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</si>
  <si>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</si>
  <si>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</si>
  <si>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</si>
  <si>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</si>
  <si>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</si>
  <si>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</si>
  <si>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</si>
  <si>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</si>
  <si>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</si>
  <si>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</si>
  <si>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</si>
  <si>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</si>
  <si>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</si>
  <si>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</si>
  <si>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</si>
  <si>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</si>
  <si>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</si>
  <si>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</si>
  <si>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</si>
  <si>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</si>
  <si>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</si>
  <si>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</si>
  <si>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</si>
  <si>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</si>
  <si>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</si>
  <si>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</si>
  <si>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</si>
  <si>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</si>
  <si>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</si>
  <si>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</si>
  <si>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</si>
  <si>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</si>
  <si>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</si>
  <si>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</si>
  <si>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</si>
  <si>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</si>
  <si>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</si>
  <si>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</si>
  <si>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</si>
  <si>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</si>
  <si>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</si>
  <si>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</si>
  <si>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</si>
  <si>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</si>
  <si>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</si>
  <si>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</si>
  <si>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</si>
  <si>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</si>
  <si>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</si>
  <si>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</si>
  <si>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</si>
  <si>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</si>
  <si>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</si>
  <si>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</si>
  <si>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</si>
  <si>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</si>
  <si>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</si>
  <si>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</si>
  <si>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</si>
  <si>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</si>
  <si>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</si>
  <si>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</si>
  <si>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</si>
  <si>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</si>
  <si>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</si>
  <si>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</si>
  <si>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</si>
  <si>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</si>
  <si>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</si>
  <si>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</si>
  <si>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</si>
  <si>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</si>
  <si>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</si>
  <si>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</si>
  <si>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</si>
  <si>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</si>
  <si>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</si>
  <si>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</si>
  <si>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</si>
  <si>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</si>
  <si>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</si>
  <si>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</si>
  <si>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</si>
  <si>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</si>
  <si>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</si>
  <si>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</si>
  <si>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</si>
  <si>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</si>
  <si>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</si>
  <si>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</si>
  <si>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</si>
  <si>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</si>
  <si>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</si>
  <si>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</si>
  <si>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</si>
  <si>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</si>
  <si>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</si>
  <si>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</si>
  <si>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</si>
  <si>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</si>
  <si>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</si>
  <si>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</si>
  <si>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</si>
  <si>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</si>
  <si>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</si>
  <si>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</si>
  <si>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</si>
  <si>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</si>
  <si>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</si>
  <si>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</si>
  <si>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</si>
  <si>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</si>
  <si>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</si>
  <si>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</si>
  <si>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</si>
  <si>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</si>
  <si>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</si>
  <si>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</si>
  <si>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</si>
  <si>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</si>
  <si>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</si>
  <si>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</si>
  <si>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</si>
  <si>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</si>
  <si>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</si>
  <si>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</si>
  <si>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</si>
  <si>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</si>
  <si>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</si>
  <si>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</si>
  <si>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</si>
  <si>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</si>
  <si>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</si>
  <si>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</si>
  <si>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</si>
  <si>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</si>
  <si>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</si>
  <si>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</si>
  <si>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</si>
  <si>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</si>
  <si>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</si>
  <si>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</si>
  <si>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</si>
  <si>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</si>
  <si>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</si>
  <si>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</si>
  <si>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</si>
  <si>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</si>
  <si>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</si>
  <si>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</si>
  <si>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</si>
  <si>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</si>
  <si>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</si>
  <si>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</si>
  <si>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</si>
  <si>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</si>
  <si>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</si>
  <si>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</si>
  <si>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</si>
  <si>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</si>
  <si>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</si>
  <si>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</si>
  <si>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</si>
  <si>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</si>
  <si>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</si>
  <si>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</si>
  <si>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</si>
  <si>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</si>
  <si>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</si>
  <si>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</si>
  <si>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</si>
  <si>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</si>
  <si>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</si>
  <si>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</si>
  <si>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</si>
  <si>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</si>
  <si>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</si>
  <si>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</si>
  <si>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</si>
  <si>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</si>
  <si>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</si>
  <si>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</si>
  <si>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</si>
  <si>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</si>
  <si>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</si>
  <si>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</si>
  <si>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</si>
  <si>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</si>
  <si>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</si>
  <si>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</si>
  <si>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</si>
  <si>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</si>
  <si>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</si>
  <si>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</si>
  <si>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</si>
  <si>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</si>
  <si>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</si>
  <si>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</si>
  <si>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</si>
  <si>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</si>
  <si>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</si>
  <si>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</si>
  <si>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</si>
  <si>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</si>
  <si>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</si>
  <si>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</si>
  <si>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</si>
  <si>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</si>
  <si>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</si>
  <si>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</si>
  <si>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</si>
  <si>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</si>
  <si>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</si>
  <si>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</si>
  <si>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</si>
  <si>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</si>
  <si>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</si>
  <si>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</si>
  <si>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</si>
  <si>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</si>
  <si>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</si>
  <si>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</si>
  <si>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</si>
  <si>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</si>
  <si>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</si>
  <si>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</si>
  <si>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</si>
  <si>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</si>
  <si>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</si>
  <si>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</si>
  <si>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</si>
  <si>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</si>
  <si>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</si>
  <si>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</si>
  <si>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</si>
  <si>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</si>
  <si>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</si>
  <si>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</si>
  <si>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</si>
  <si>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</si>
  <si>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</si>
  <si>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</si>
  <si>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</si>
  <si>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</si>
  <si>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</si>
  <si>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</si>
  <si>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</si>
  <si>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</si>
  <si>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</si>
  <si>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</si>
  <si>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</si>
  <si>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</si>
  <si>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</si>
  <si>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</si>
  <si>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</si>
  <si>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</si>
  <si>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</si>
  <si>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</si>
  <si>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</si>
  <si>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</si>
  <si>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</si>
  <si>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</si>
  <si>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</si>
  <si>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</si>
  <si>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</si>
  <si>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</si>
  <si>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</si>
  <si>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</si>
  <si>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</si>
  <si>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</si>
  <si>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</si>
  <si>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</si>
  <si>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</si>
  <si>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</si>
  <si>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</si>
  <si>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</si>
  <si>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</si>
  <si>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</si>
  <si>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</si>
  <si>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</si>
  <si>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</si>
  <si>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</si>
  <si>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</si>
  <si>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</si>
  <si>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</si>
  <si>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</si>
  <si>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</si>
  <si>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</si>
  <si>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</si>
  <si>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</si>
  <si>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</si>
  <si>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</si>
  <si>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</si>
  <si>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</si>
  <si>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</si>
  <si>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</si>
  <si>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</si>
  <si>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</si>
  <si>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</si>
  <si>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</si>
  <si>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</si>
  <si>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</si>
  <si>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</si>
  <si>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</si>
  <si>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</si>
  <si>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</si>
  <si>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</si>
  <si>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</si>
  <si>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</si>
  <si>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</si>
  <si>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</si>
  <si>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</si>
  <si>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</si>
  <si>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</si>
  <si>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</si>
  <si>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</si>
  <si>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</si>
  <si>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</si>
  <si>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</si>
  <si>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</si>
  <si>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</si>
  <si>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</si>
  <si>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</si>
  <si>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</si>
  <si>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</si>
  <si>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</si>
  <si>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</si>
  <si>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</si>
  <si>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</si>
  <si>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</si>
  <si>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</si>
  <si>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</si>
  <si>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</si>
  <si>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</si>
  <si>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</si>
  <si>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</si>
  <si>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</si>
  <si>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</si>
  <si>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</si>
  <si>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</si>
  <si>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</si>
  <si>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</si>
  <si>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</si>
  <si>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</si>
  <si>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</si>
  <si>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</si>
  <si>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</si>
  <si>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</si>
  <si>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</si>
  <si>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</si>
  <si>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</si>
  <si>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</si>
  <si>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</si>
  <si>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</si>
  <si>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</si>
  <si>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</si>
  <si>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</si>
  <si>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</si>
  <si>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</si>
  <si>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</si>
  <si>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</si>
  <si>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</si>
  <si>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</si>
  <si>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</si>
  <si>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</si>
  <si>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</si>
  <si>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</si>
  <si>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</si>
  <si>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</si>
  <si>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</si>
  <si>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</si>
  <si>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</si>
  <si>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</si>
  <si>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</si>
  <si>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</si>
  <si>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</si>
  <si>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</si>
  <si>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</si>
  <si>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</si>
  <si>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</si>
  <si>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</si>
  <si>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</si>
  <si>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</si>
  <si>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</si>
  <si>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</si>
  <si>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</si>
  <si>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</si>
  <si>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</si>
  <si>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</si>
  <si>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</si>
  <si>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</si>
  <si>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</si>
  <si>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</si>
  <si>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</si>
  <si>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</si>
  <si>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</si>
  <si>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</si>
  <si>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</si>
  <si>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</si>
  <si>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</si>
  <si>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</si>
  <si>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</si>
  <si>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</si>
  <si>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</si>
  <si>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</si>
  <si>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</si>
  <si>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</si>
  <si>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</si>
  <si>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</si>
  <si>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</si>
  <si>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</si>
  <si>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</si>
  <si>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</si>
  <si>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</si>
  <si>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</si>
  <si>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</si>
  <si>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</si>
  <si>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</si>
  <si>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</si>
  <si>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</si>
  <si>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</si>
  <si>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</si>
  <si>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</si>
  <si>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</si>
  <si>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</si>
  <si>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</si>
  <si>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</si>
  <si>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</si>
  <si>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</si>
  <si>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</si>
  <si>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</si>
  <si>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</si>
  <si>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</si>
  <si>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</si>
  <si>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</si>
  <si>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</si>
  <si>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</si>
  <si>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</si>
  <si>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</si>
  <si>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</si>
  <si>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</si>
  <si>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</si>
  <si>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</si>
  <si>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</si>
  <si>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</si>
  <si>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</si>
  <si>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</si>
  <si>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</si>
  <si>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</si>
  <si>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</si>
  <si>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</si>
  <si>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</si>
  <si>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</si>
  <si>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</si>
  <si>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</si>
  <si>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</si>
  <si>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</si>
  <si>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</si>
  <si>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</si>
  <si>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</si>
  <si>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</si>
  <si>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</si>
  <si>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</si>
  <si>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</si>
  <si>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</si>
  <si>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</si>
  <si>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</si>
  <si>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</si>
  <si>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</si>
  <si>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</si>
  <si>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</si>
  <si>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</si>
  <si>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</si>
  <si>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</si>
  <si>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</si>
  <si>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</si>
  <si>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</si>
  <si>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</si>
  <si>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</si>
  <si>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</si>
  <si>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</si>
  <si>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</si>
  <si>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</si>
  <si>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</si>
  <si>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</si>
  <si>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</si>
  <si>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</si>
  <si>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</si>
  <si>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</si>
  <si>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</si>
  <si>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</si>
  <si>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</si>
  <si>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</si>
  <si>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</si>
  <si>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</si>
  <si>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</si>
  <si>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</si>
  <si>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</si>
  <si>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</si>
  <si>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</si>
  <si>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</si>
  <si>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</si>
  <si>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</si>
  <si>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</si>
  <si>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</si>
  <si>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</si>
  <si>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</si>
  <si>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</si>
  <si>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</si>
  <si>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</si>
  <si>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</si>
  <si>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</si>
  <si>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</si>
  <si>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</si>
  <si>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</si>
  <si>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</si>
  <si>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</si>
  <si>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</si>
  <si>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</si>
  <si>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</si>
  <si>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</si>
  <si>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</si>
  <si>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</si>
  <si>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</si>
  <si>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</si>
  <si>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</si>
  <si>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</si>
  <si>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</si>
  <si>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</si>
  <si>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</si>
  <si>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</si>
  <si>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</si>
  <si>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</si>
  <si>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</si>
  <si>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</si>
  <si>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</si>
  <si>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</si>
  <si>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</si>
  <si>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</si>
  <si>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</si>
  <si>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</si>
  <si>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</si>
  <si>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</si>
  <si>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</si>
  <si>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</si>
  <si>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</si>
  <si>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</si>
  <si>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</si>
  <si>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</si>
  <si>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</si>
  <si>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</si>
  <si>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</si>
  <si>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</si>
  <si>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</si>
  <si>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</si>
  <si>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</si>
  <si>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</si>
  <si>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</si>
  <si>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</si>
  <si>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</si>
  <si>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</si>
  <si>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</si>
  <si>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</si>
  <si>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</si>
  <si>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</si>
  <si>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</si>
  <si>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</si>
  <si>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</si>
  <si>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</si>
  <si>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</si>
  <si>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</si>
  <si>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</si>
  <si>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</si>
  <si>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</si>
  <si>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</si>
  <si>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</si>
  <si>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</si>
  <si>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</si>
  <si>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</si>
  <si>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</si>
  <si>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</si>
  <si>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</si>
  <si>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</si>
  <si>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</si>
  <si>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</si>
  <si>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</si>
  <si>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</si>
  <si>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</si>
  <si>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</si>
  <si>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</si>
  <si>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</si>
  <si>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</si>
  <si>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</si>
  <si>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</si>
  <si>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</si>
  <si>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</si>
  <si>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</si>
  <si>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</si>
  <si>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</si>
  <si>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</si>
  <si>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</si>
  <si>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</si>
  <si>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</si>
  <si>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</si>
  <si>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</si>
  <si>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</si>
  <si>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</si>
  <si>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</si>
  <si>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</si>
  <si>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</si>
  <si>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</si>
  <si>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</si>
  <si>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</si>
  <si>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</si>
  <si>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</si>
  <si>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</si>
  <si>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</si>
  <si>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</si>
  <si>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</si>
  <si>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</si>
  <si>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</si>
  <si>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</si>
  <si>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</si>
  <si>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</si>
  <si>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</si>
  <si>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</si>
  <si>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</si>
  <si>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</si>
  <si>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</si>
  <si>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</si>
  <si>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</si>
  <si>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</si>
  <si>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</si>
  <si>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</si>
  <si>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</si>
  <si>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</si>
  <si>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</si>
  <si>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</si>
  <si>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</si>
  <si>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</si>
  <si>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</si>
  <si>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</si>
  <si>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</si>
  <si>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</si>
  <si>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</si>
  <si>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</si>
  <si>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</si>
  <si>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</si>
  <si>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</si>
  <si>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</si>
  <si>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</si>
  <si>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</si>
  <si>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</si>
  <si>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</si>
  <si>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</si>
  <si>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</si>
  <si>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</si>
  <si>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</si>
  <si>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</si>
  <si>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</si>
  <si>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</si>
  <si>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</si>
  <si>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</si>
  <si>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</si>
  <si>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</si>
  <si>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</si>
  <si>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</si>
  <si>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</si>
  <si>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</si>
  <si>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</si>
  <si>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</si>
  <si>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</si>
  <si>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</si>
  <si>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</si>
  <si>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</si>
  <si>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</si>
  <si>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</si>
  <si>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</si>
  <si>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</si>
  <si>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</si>
  <si>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</si>
  <si>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</si>
  <si>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</si>
  <si>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</si>
  <si>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</si>
  <si>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</si>
  <si>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</si>
  <si>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</si>
  <si>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</si>
  <si>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</si>
  <si>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</si>
  <si>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</si>
  <si>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</si>
  <si>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</si>
  <si>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</si>
  <si>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</si>
  <si>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</si>
  <si>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</si>
  <si>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</si>
  <si>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</si>
  <si>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</si>
  <si>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</si>
  <si>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</si>
  <si>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</si>
  <si>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</si>
  <si>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</si>
  <si>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</si>
  <si>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</si>
  <si>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</si>
  <si>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</si>
  <si>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</si>
  <si>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</si>
  <si>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</si>
  <si>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</si>
  <si>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</si>
  <si>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</si>
  <si>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</si>
  <si>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</si>
  <si>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</si>
  <si>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</si>
  <si>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</si>
  <si>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</si>
  <si>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</si>
  <si>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</si>
  <si>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</si>
  <si>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</si>
  <si>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</si>
  <si>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</si>
  <si>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</si>
  <si>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</si>
  <si>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</si>
  <si>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</si>
  <si>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</si>
  <si>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</si>
  <si>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</si>
  <si>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</si>
  <si>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</si>
  <si>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</si>
  <si>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</si>
  <si>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</si>
  <si>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</si>
  <si>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</si>
  <si>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</si>
  <si>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</si>
  <si>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</si>
  <si>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</si>
  <si>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</si>
  <si>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</si>
  <si>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</si>
  <si>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</si>
  <si>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</si>
  <si>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</si>
  <si>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</si>
  <si>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</si>
  <si>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</si>
  <si>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</si>
  <si>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</si>
  <si>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</si>
  <si>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</si>
  <si>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</si>
  <si>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</si>
  <si>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</si>
  <si>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</si>
  <si>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</si>
  <si>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</si>
  <si>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</si>
  <si>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</si>
  <si>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</si>
  <si>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</si>
  <si>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</si>
  <si>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</si>
  <si>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</si>
  <si>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</si>
  <si>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</si>
  <si>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</si>
  <si>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</si>
  <si>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</si>
  <si>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</si>
  <si>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</si>
  <si>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</si>
  <si>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</si>
  <si>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</si>
  <si>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</si>
  <si>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</si>
  <si>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</si>
  <si>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</si>
  <si>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</si>
  <si>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</si>
  <si>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</si>
  <si>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</si>
  <si>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</si>
  <si>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</si>
  <si>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</si>
  <si>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</si>
  <si>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</si>
  <si>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</si>
  <si>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</si>
  <si>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</si>
  <si>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</si>
  <si>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</si>
  <si>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</si>
  <si>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</si>
  <si>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</si>
  <si>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</si>
  <si>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</si>
  <si>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</si>
  <si>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</si>
  <si>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</si>
  <si>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</si>
  <si>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</si>
  <si>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</si>
  <si>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</si>
  <si>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</si>
  <si>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</si>
  <si>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</si>
  <si>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</si>
  <si>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</si>
  <si>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</si>
  <si>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</si>
  <si>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</si>
  <si>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</si>
  <si>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</si>
  <si>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</si>
  <si>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</si>
  <si>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</si>
  <si>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</si>
  <si>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</si>
  <si>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</si>
  <si>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</si>
  <si>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</si>
  <si>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</si>
  <si>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</si>
  <si>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</si>
  <si>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</si>
  <si>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</si>
  <si>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</si>
  <si>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</si>
  <si>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</si>
  <si>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</si>
  <si>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</si>
  <si>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</si>
  <si>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</si>
  <si>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</si>
  <si>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</si>
  <si>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</si>
  <si>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</si>
  <si>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</si>
  <si>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</si>
  <si>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</si>
  <si>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</si>
  <si>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</si>
  <si>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</si>
  <si>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</si>
  <si>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</si>
  <si>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</si>
  <si>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</si>
  <si>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</si>
  <si>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</si>
  <si>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</si>
  <si>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</si>
  <si>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</si>
  <si>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</si>
  <si>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</si>
  <si>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</si>
  <si>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</si>
  <si>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</si>
  <si>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</si>
  <si>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</si>
  <si>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</si>
  <si>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</si>
  <si>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</si>
  <si>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</si>
  <si>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</si>
  <si>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</si>
  <si>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</si>
  <si>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</si>
  <si>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</si>
  <si>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</si>
  <si>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</si>
  <si>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</si>
  <si>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</si>
  <si>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</si>
  <si>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</si>
  <si>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</si>
  <si>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</si>
  <si>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</si>
  <si>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</si>
  <si>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</si>
  <si>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</si>
  <si>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</si>
  <si>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</si>
  <si>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</si>
  <si>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</si>
  <si>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</si>
  <si>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</si>
  <si>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</si>
  <si>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</si>
  <si>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</si>
  <si>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</si>
  <si>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</si>
  <si>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</si>
  <si>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</si>
  <si>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</si>
  <si>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</si>
  <si>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</si>
  <si>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</si>
  <si>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</si>
  <si>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</si>
  <si>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</si>
  <si>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</si>
  <si>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</si>
  <si>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</si>
  <si>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</si>
  <si>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</si>
  <si>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</si>
  <si>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</si>
  <si>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</si>
  <si>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</si>
  <si>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</si>
  <si>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</si>
  <si>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</si>
  <si>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</si>
  <si>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</si>
  <si>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</si>
  <si>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</si>
  <si>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</si>
  <si>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</si>
  <si>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</si>
  <si>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</si>
  <si>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</si>
  <si>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</si>
  <si>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</si>
  <si>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</si>
  <si>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</si>
  <si>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</si>
  <si>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</si>
  <si>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</si>
  <si>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</si>
  <si>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</si>
  <si>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</si>
  <si>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</si>
  <si>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</si>
  <si>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</si>
  <si>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</si>
  <si>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</si>
  <si>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</si>
  <si>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</si>
  <si>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</si>
  <si>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</si>
  <si>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</si>
  <si>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</si>
  <si>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</si>
  <si>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</si>
  <si>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</si>
  <si>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</si>
  <si>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</si>
  <si>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</si>
  <si>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</si>
  <si>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</si>
  <si>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</si>
  <si>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</si>
  <si>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</si>
  <si>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</si>
  <si>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</si>
  <si>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</si>
  <si>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</si>
  <si>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</si>
  <si>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</si>
  <si>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</si>
  <si>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</si>
  <si>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</si>
  <si>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</si>
  <si>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</si>
  <si>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</si>
  <si>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</si>
  <si>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</si>
  <si>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</si>
  <si>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</si>
  <si>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</si>
  <si>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</si>
  <si>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</si>
  <si>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</si>
  <si>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</si>
  <si>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</si>
  <si>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</si>
  <si>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</si>
  <si>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</si>
  <si>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</si>
  <si>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</si>
  <si>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</si>
  <si>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</si>
  <si>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</si>
  <si>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</si>
  <si>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</si>
  <si>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</si>
  <si>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</si>
  <si>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</si>
  <si>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</si>
  <si>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</si>
  <si>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</si>
  <si>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</si>
  <si>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</si>
  <si>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</si>
  <si>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</si>
  <si>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</si>
  <si>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</si>
  <si>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</si>
  <si>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</si>
  <si>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</si>
  <si>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</si>
  <si>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</si>
  <si>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</si>
  <si>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</si>
  <si>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</si>
  <si>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</si>
  <si>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</si>
  <si>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</si>
  <si>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</si>
  <si>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</si>
  <si>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</si>
  <si>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</si>
  <si>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</si>
  <si>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</si>
  <si>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</si>
  <si>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</si>
  <si>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</si>
  <si>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</si>
  <si>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</si>
  <si>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</si>
  <si>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</si>
  <si>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</si>
  <si>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</si>
  <si>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</si>
  <si>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</si>
  <si>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</si>
  <si>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</si>
  <si>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</si>
  <si>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</si>
  <si>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</si>
  <si>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</si>
  <si>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</si>
  <si>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</si>
  <si>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</si>
  <si>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</si>
  <si>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</si>
  <si>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</si>
  <si>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</si>
  <si>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</si>
  <si>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</si>
  <si>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</si>
  <si>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</si>
  <si>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</si>
  <si>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</si>
  <si>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</si>
  <si>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</si>
  <si>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</si>
  <si>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</si>
  <si>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</si>
  <si>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</si>
  <si>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</si>
  <si>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</si>
  <si>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</si>
  <si>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</si>
  <si>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</si>
  <si>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</si>
  <si>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</si>
  <si>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</si>
  <si>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</si>
  <si>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</si>
  <si>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</si>
  <si>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</si>
  <si>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</si>
  <si>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</si>
  <si>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</si>
  <si>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</si>
  <si>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</si>
  <si>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</si>
  <si>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</si>
  <si>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</si>
  <si>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</si>
  <si>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</si>
  <si>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</si>
  <si>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</si>
  <si>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</si>
  <si>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</si>
  <si>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</si>
  <si>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</si>
  <si>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</si>
  <si>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</si>
  <si>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</si>
  <si>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</si>
  <si>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</si>
  <si>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</si>
  <si>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</si>
  <si>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</si>
  <si>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</si>
  <si>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</si>
  <si>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</si>
  <si>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</si>
  <si>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</si>
  <si>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</si>
  <si>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</si>
  <si>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</si>
  <si>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</si>
  <si>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</si>
  <si>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</si>
  <si>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</si>
  <si>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</si>
  <si>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</si>
  <si>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</si>
  <si>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</si>
  <si>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</si>
  <si>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</si>
  <si>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</si>
  <si>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</si>
  <si>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</si>
  <si>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</si>
  <si>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</si>
  <si>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</si>
  <si>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</si>
  <si>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</si>
  <si>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</si>
  <si>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</si>
  <si>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</si>
  <si>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</si>
  <si>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</si>
  <si>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</si>
  <si>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</si>
  <si>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</si>
  <si>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</si>
  <si>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</si>
  <si>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</si>
  <si>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</si>
  <si>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</si>
  <si>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</si>
  <si>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</si>
  <si>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</si>
  <si>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</si>
  <si>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</si>
  <si>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</si>
  <si>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</si>
  <si>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</si>
  <si>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</si>
  <si>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</si>
  <si>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</si>
  <si>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</si>
  <si>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</si>
  <si>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</si>
  <si>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</si>
  <si>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</si>
  <si>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</si>
  <si>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</si>
  <si>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</si>
  <si>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</si>
  <si>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</si>
  <si>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</si>
  <si>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</si>
  <si>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</si>
  <si>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</si>
  <si>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</si>
  <si>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</si>
  <si>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</si>
  <si>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</si>
  <si>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</si>
  <si>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</si>
  <si>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</si>
  <si>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</si>
  <si>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</si>
  <si>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</si>
  <si>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</si>
  <si>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</si>
  <si>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</si>
  <si>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</si>
  <si>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</si>
  <si>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</si>
  <si>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</si>
  <si>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</si>
  <si>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</si>
  <si>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</si>
  <si>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</si>
  <si>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</si>
  <si>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</si>
  <si>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</si>
  <si>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</si>
  <si>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</si>
  <si>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</si>
  <si>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</si>
  <si>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</si>
  <si>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</si>
  <si>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</si>
  <si>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</si>
  <si>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</si>
  <si>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</si>
  <si>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</si>
  <si>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</si>
  <si>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</si>
  <si>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</si>
  <si>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</si>
  <si>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</si>
  <si>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</si>
  <si>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</si>
  <si>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</si>
  <si>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</si>
  <si>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</si>
  <si>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</si>
  <si>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</si>
  <si>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</si>
  <si>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</si>
  <si>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</si>
  <si>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</si>
  <si>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</si>
  <si>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</si>
  <si>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</si>
  <si>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</si>
  <si>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</si>
  <si>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</si>
  <si>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</si>
  <si>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</si>
  <si>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</si>
  <si>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</si>
  <si>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</si>
  <si>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</si>
  <si>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</si>
  <si>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</si>
  <si>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</si>
  <si>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</si>
  <si>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</si>
  <si>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</si>
  <si>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</si>
  <si>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</si>
  <si>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</si>
  <si>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</si>
  <si>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</si>
  <si>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</si>
  <si>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</si>
  <si>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</si>
  <si>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</si>
  <si>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</si>
  <si>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</si>
  <si>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</si>
  <si>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</si>
  <si>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</si>
  <si>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</si>
  <si>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</si>
  <si>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</si>
  <si>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</si>
  <si>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</si>
  <si>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</si>
  <si>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</si>
  <si>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</si>
  <si>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</si>
  <si>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</si>
  <si>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</si>
  <si>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</si>
  <si>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</si>
  <si>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</si>
  <si>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</si>
  <si>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</si>
  <si>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</si>
  <si>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</si>
  <si>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</si>
  <si>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</si>
  <si>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</si>
  <si>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</si>
  <si>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</si>
  <si>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</si>
  <si>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</si>
  <si>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</si>
  <si>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</si>
  <si>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</si>
  <si>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</si>
  <si>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</si>
  <si>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</si>
  <si>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</si>
  <si>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</si>
  <si>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</si>
  <si>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</si>
  <si>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</si>
  <si>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</si>
  <si>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</si>
  <si>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</si>
  <si>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</si>
  <si>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</si>
  <si>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</si>
  <si>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</si>
  <si>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</si>
  <si>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</si>
  <si>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</si>
  <si>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</si>
  <si>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</si>
  <si>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</si>
  <si>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</si>
  <si>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</si>
  <si>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</si>
  <si>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</si>
  <si>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</si>
  <si>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</si>
  <si>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</si>
  <si>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</si>
  <si>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</si>
  <si>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</si>
  <si>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</si>
  <si>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</si>
  <si>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</si>
  <si>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</si>
  <si>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</si>
  <si>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</si>
  <si>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</si>
  <si>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</si>
  <si>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</si>
  <si>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</si>
  <si>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</si>
  <si>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</si>
  <si>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</si>
  <si>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</si>
  <si>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</si>
  <si>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</si>
  <si>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</si>
  <si>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</si>
  <si>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</si>
  <si>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</si>
  <si>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</si>
  <si>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</si>
  <si>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</si>
  <si>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</si>
  <si>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</si>
  <si>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</si>
  <si>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</si>
  <si>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</si>
  <si>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</si>
  <si>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</si>
  <si>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</si>
  <si>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</si>
  <si>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</si>
  <si>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</si>
  <si>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</si>
  <si>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</si>
  <si>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</si>
  <si>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</si>
  <si>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</si>
  <si>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</si>
  <si>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</si>
  <si>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</si>
  <si>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</si>
  <si>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</si>
  <si>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</si>
  <si>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</si>
  <si>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</si>
  <si>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</si>
  <si>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</si>
  <si>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</si>
  <si>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</si>
  <si>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</si>
  <si>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</si>
  <si>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</si>
  <si>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</si>
  <si>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</si>
  <si>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</si>
  <si>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</si>
  <si>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</si>
  <si>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</si>
  <si>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</si>
  <si>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</si>
  <si>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</si>
  <si>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</si>
  <si>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</si>
  <si>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</si>
  <si>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</si>
  <si>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</si>
  <si>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</si>
  <si>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</si>
  <si>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</si>
  <si>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</si>
  <si>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</si>
  <si>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</si>
  <si>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</si>
  <si>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</si>
  <si>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</si>
  <si>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</si>
  <si>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</si>
  <si>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</si>
  <si>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</si>
  <si>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</si>
  <si>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</si>
  <si>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</si>
  <si>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</si>
  <si>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</si>
  <si>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</si>
  <si>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</si>
  <si>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</si>
  <si>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</si>
  <si>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</si>
  <si>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</si>
  <si>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</si>
  <si>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</si>
  <si>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</si>
  <si>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</si>
  <si>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</si>
  <si>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</si>
  <si>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</si>
  <si>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</si>
  <si>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</si>
  <si>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</si>
  <si>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</si>
  <si>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</si>
  <si>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</si>
  <si>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</si>
  <si>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</si>
  <si>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</si>
  <si>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</si>
  <si>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</si>
  <si>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</si>
  <si>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</si>
  <si>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</si>
  <si>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</si>
  <si>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</si>
  <si>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</si>
  <si>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</si>
  <si>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</si>
  <si>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</si>
  <si>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</si>
  <si>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</si>
  <si>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</si>
  <si>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</si>
  <si>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</si>
  <si>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</si>
  <si>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</si>
  <si>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</si>
  <si>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</si>
  <si>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</si>
  <si>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</si>
  <si>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</si>
  <si>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</si>
  <si>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</si>
  <si>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</si>
  <si>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</si>
  <si>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</si>
  <si>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</si>
  <si>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</si>
  <si>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</si>
  <si>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</si>
  <si>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</si>
  <si>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</si>
  <si>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</si>
  <si>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</si>
  <si>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</si>
  <si>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</si>
  <si>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</si>
  <si>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</si>
  <si>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</si>
  <si>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</si>
  <si>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</si>
  <si>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</si>
  <si>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</si>
  <si>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</si>
  <si>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</si>
  <si>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</si>
  <si>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</si>
  <si>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</si>
  <si>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</si>
  <si>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</si>
  <si>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</si>
  <si>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</si>
  <si>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</si>
  <si>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</si>
  <si>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</si>
  <si>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</si>
  <si>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</si>
  <si>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</si>
  <si>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</si>
  <si>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</si>
  <si>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</si>
  <si>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</si>
  <si>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</si>
  <si>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</si>
  <si>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</si>
  <si>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</si>
  <si>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</si>
  <si>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</si>
  <si>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</si>
  <si>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</si>
  <si>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</si>
  <si>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</si>
  <si>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</si>
  <si>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</si>
  <si>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</si>
  <si>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</si>
  <si>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</si>
  <si>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</si>
  <si>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</si>
  <si>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</si>
  <si>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</si>
  <si>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</si>
  <si>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</si>
  <si>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</si>
  <si>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</si>
  <si>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</si>
  <si>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</si>
  <si>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</si>
  <si>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</si>
  <si>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</si>
  <si>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</si>
  <si>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</si>
  <si>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</si>
  <si>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</si>
  <si>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</si>
  <si>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</si>
  <si>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</si>
  <si>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</si>
  <si>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</si>
  <si>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</si>
  <si>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</si>
  <si>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</si>
  <si>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</si>
  <si>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</si>
  <si>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</si>
  <si>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</si>
  <si>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</si>
  <si>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</si>
  <si>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</si>
  <si>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</si>
  <si>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</si>
  <si>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</si>
  <si>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</si>
  <si>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</si>
  <si>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</si>
  <si>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</si>
  <si>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</si>
  <si>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</si>
  <si>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</si>
  <si>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</si>
  <si>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</si>
  <si>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</si>
  <si>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</si>
  <si>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</si>
  <si>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</si>
  <si>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</si>
  <si>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</si>
  <si>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</si>
  <si>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</si>
  <si>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</si>
  <si>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</si>
  <si>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</si>
  <si>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</si>
  <si>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</si>
  <si>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</si>
  <si>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</si>
  <si>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</si>
  <si>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</si>
  <si>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</si>
  <si>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</si>
  <si>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</si>
  <si>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</si>
  <si>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</si>
  <si>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</si>
  <si>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</si>
  <si>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</si>
  <si>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</si>
  <si>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</si>
  <si>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</si>
  <si>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</si>
  <si>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</si>
  <si>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</si>
  <si>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</si>
  <si>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</si>
  <si>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</si>
  <si>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</si>
  <si>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</si>
  <si>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</si>
  <si>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</si>
  <si>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</si>
  <si>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</si>
  <si>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</si>
  <si>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</si>
  <si>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</si>
  <si>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</si>
  <si>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</si>
  <si>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</si>
  <si>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</si>
  <si>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</si>
  <si>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</si>
  <si>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</si>
  <si>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</si>
  <si>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</si>
  <si>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</si>
  <si>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</si>
  <si>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</si>
  <si>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</si>
  <si>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</si>
  <si>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</si>
  <si>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</si>
  <si>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</si>
  <si>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</si>
  <si>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</si>
  <si>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</si>
  <si>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</si>
  <si>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</si>
  <si>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</si>
  <si>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</si>
  <si>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</si>
  <si>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</si>
  <si>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</si>
  <si>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</si>
  <si>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</si>
  <si>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</si>
  <si>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</si>
  <si>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</si>
  <si>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</si>
  <si>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</si>
  <si>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</si>
  <si>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</si>
  <si>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</si>
  <si>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</si>
  <si>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</si>
  <si>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</si>
  <si>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</si>
  <si>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</si>
  <si>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</si>
  <si>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</si>
  <si>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</si>
  <si>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</si>
  <si>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</si>
  <si>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</si>
  <si>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</si>
  <si>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</si>
  <si>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</si>
  <si>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</si>
  <si>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</si>
  <si>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</si>
  <si>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</si>
  <si>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</si>
  <si>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</si>
  <si>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</si>
  <si>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</si>
  <si>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</si>
  <si>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</si>
  <si>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</si>
  <si>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</si>
  <si>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</si>
  <si>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</si>
  <si>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</si>
  <si>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</si>
  <si>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</si>
  <si>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</si>
  <si>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</si>
  <si>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</si>
  <si>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</si>
  <si>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</si>
  <si>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</si>
  <si>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</si>
  <si>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</si>
  <si>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</si>
  <si>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</si>
  <si>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</si>
  <si>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</si>
  <si>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</si>
  <si>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</si>
  <si>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</si>
  <si>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</si>
  <si>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</si>
  <si>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</si>
  <si>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</si>
  <si>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</si>
  <si>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</si>
  <si>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</si>
  <si>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</si>
  <si>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</si>
  <si>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</si>
  <si>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</si>
  <si>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</si>
  <si>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</si>
  <si>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</si>
  <si>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</si>
  <si>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</si>
  <si>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</si>
  <si>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</si>
  <si>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</si>
  <si>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</si>
  <si>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</si>
  <si>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</si>
  <si>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</si>
  <si>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</si>
  <si>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</si>
  <si>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</si>
  <si>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</si>
  <si>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</si>
  <si>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</si>
  <si>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</si>
  <si>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</si>
  <si>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</si>
  <si>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</si>
  <si>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</si>
  <si>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</si>
  <si>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</si>
  <si>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</si>
  <si>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</si>
  <si>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</si>
  <si>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</si>
  <si>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</si>
  <si>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</si>
  <si>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</si>
  <si>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</si>
  <si>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</si>
  <si>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</si>
  <si>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</si>
  <si>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</si>
  <si>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</si>
  <si>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</si>
  <si>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</si>
  <si>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</si>
  <si>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</si>
  <si>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</si>
  <si>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</si>
  <si>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</si>
  <si>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</si>
  <si>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</si>
  <si>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</si>
  <si>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</si>
  <si>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</si>
  <si>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</si>
  <si>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</si>
  <si>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</si>
  <si>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</si>
  <si>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</si>
  <si>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</si>
  <si>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</si>
  <si>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</si>
  <si>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</si>
  <si>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</si>
  <si>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</si>
  <si>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</si>
  <si>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</si>
  <si>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</si>
  <si>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</si>
  <si>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</si>
  <si>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</si>
  <si>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</si>
  <si>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</si>
  <si>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</si>
  <si>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</si>
  <si>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</si>
  <si>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</si>
  <si>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</si>
  <si>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</si>
  <si>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</si>
  <si>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</si>
  <si>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</si>
  <si>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</si>
  <si>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</si>
  <si>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</si>
  <si>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</si>
  <si>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</si>
  <si>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</si>
  <si>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</si>
  <si>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</si>
  <si>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</si>
  <si>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</si>
  <si>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</si>
  <si>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</si>
  <si>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</si>
  <si>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</si>
  <si>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</si>
  <si>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</si>
  <si>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</si>
  <si>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</si>
  <si>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</si>
  <si>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</si>
  <si>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</si>
  <si>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</si>
  <si>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</si>
  <si>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</si>
  <si>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</si>
  <si>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</si>
  <si>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</si>
  <si>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</si>
  <si>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</si>
  <si>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</si>
  <si>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</si>
  <si>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</si>
  <si>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</si>
  <si>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</si>
  <si>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</si>
  <si>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</si>
  <si>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</si>
  <si>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</si>
  <si>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</si>
  <si>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</si>
  <si>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</si>
  <si>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</si>
  <si>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</si>
  <si>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</si>
  <si>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</si>
  <si>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</si>
  <si>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</si>
  <si>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</si>
  <si>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</si>
  <si>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</si>
  <si>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</si>
  <si>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</si>
  <si>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</si>
  <si>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</si>
  <si>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</si>
  <si>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</si>
  <si>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</si>
  <si>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</si>
  <si>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</si>
  <si>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</si>
  <si>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</si>
  <si>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</si>
  <si>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</si>
  <si>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</si>
  <si>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</si>
  <si>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</si>
  <si>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</si>
  <si>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</si>
  <si>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</si>
  <si>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</si>
  <si>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</si>
  <si>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</si>
  <si>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</si>
  <si>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</si>
  <si>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</si>
  <si>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</si>
  <si>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</si>
  <si>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</si>
  <si>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</si>
  <si>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</si>
  <si>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</si>
  <si>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</si>
  <si>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</si>
  <si>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</si>
  <si>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</si>
  <si>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</si>
  <si>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</si>
  <si>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</si>
  <si>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</si>
  <si>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</si>
  <si>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</si>
  <si>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</si>
  <si>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</si>
  <si>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</si>
  <si>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</si>
  <si>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</si>
  <si>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</si>
  <si>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</si>
  <si>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</si>
  <si>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</si>
  <si>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</si>
  <si>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</si>
  <si>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</si>
  <si>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</si>
  <si>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</si>
  <si>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</si>
  <si>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</si>
  <si>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</si>
  <si>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</si>
  <si>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</si>
  <si>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</si>
  <si>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</si>
  <si>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</si>
  <si>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</si>
  <si>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</si>
  <si>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</si>
  <si>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</si>
  <si>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</si>
  <si>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</si>
  <si>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</si>
  <si>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</si>
  <si>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</si>
  <si>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</si>
  <si>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</si>
  <si>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</si>
  <si>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</si>
  <si>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</si>
  <si>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</si>
  <si>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</si>
  <si>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</si>
  <si>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</si>
  <si>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</si>
  <si>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</si>
  <si>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</si>
  <si>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</si>
  <si>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</si>
  <si>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</si>
  <si>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</si>
  <si>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</si>
  <si>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</si>
  <si>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</si>
  <si>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</si>
  <si>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</si>
  <si>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</si>
  <si>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</si>
  <si>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</si>
  <si>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</si>
  <si>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</si>
  <si>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</si>
  <si>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</si>
  <si>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</si>
  <si>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</si>
  <si>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</si>
  <si>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</si>
  <si>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</si>
  <si>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</si>
  <si>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</si>
  <si>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</si>
  <si>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</si>
  <si>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</si>
  <si>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</si>
  <si>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</si>
  <si>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</si>
  <si>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</si>
  <si>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</si>
  <si>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</si>
  <si>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</si>
  <si>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</si>
  <si>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</si>
  <si>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</si>
  <si>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</si>
  <si>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</si>
  <si>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</si>
  <si>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</si>
  <si>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</si>
  <si>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</si>
  <si>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</si>
  <si>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</si>
  <si>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</si>
  <si>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</si>
  <si>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</si>
  <si>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</si>
  <si>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</si>
  <si>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</si>
  <si>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</si>
  <si>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</si>
  <si>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</si>
  <si>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</si>
  <si>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</si>
  <si>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</si>
  <si>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</si>
  <si>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</si>
  <si>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</si>
  <si>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</si>
  <si>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</si>
  <si>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</si>
  <si>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</si>
  <si>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</si>
  <si>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</si>
  <si>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</si>
  <si>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</si>
  <si>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</si>
  <si>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</si>
  <si>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</si>
  <si>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</si>
  <si>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</si>
  <si>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</si>
  <si>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</si>
  <si>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</si>
  <si>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</si>
  <si>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</si>
  <si>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</si>
  <si>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</si>
  <si>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</si>
  <si>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</si>
  <si>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</si>
  <si>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</si>
  <si>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</si>
  <si>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</si>
  <si>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</si>
  <si>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</si>
  <si>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</si>
  <si>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</si>
  <si>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</si>
  <si>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</si>
  <si>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</si>
  <si>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</si>
  <si>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</si>
  <si>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</si>
  <si>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</si>
  <si>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</si>
  <si>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</si>
  <si>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</si>
  <si>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</si>
  <si>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</si>
  <si>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</si>
  <si>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</si>
  <si>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</si>
  <si>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</si>
  <si>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</si>
  <si>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</si>
  <si>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</si>
  <si>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</si>
  <si>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</si>
  <si>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</si>
  <si>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</si>
  <si>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</si>
  <si>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</si>
  <si>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</si>
  <si>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</si>
  <si>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</si>
  <si>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</si>
  <si>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</si>
  <si>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</si>
  <si>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</si>
  <si>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</si>
  <si>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</si>
  <si>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</si>
  <si>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</si>
  <si>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</si>
  <si>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</si>
  <si>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</si>
  <si>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</si>
  <si>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</si>
  <si>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</si>
  <si>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</si>
  <si>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</si>
  <si>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</si>
  <si>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</si>
  <si>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</si>
  <si>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</si>
  <si>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</si>
  <si>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</si>
  <si>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</si>
  <si>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</si>
  <si>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</si>
  <si>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</si>
  <si>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</si>
  <si>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</si>
  <si>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</si>
  <si>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</si>
  <si>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</si>
  <si>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</si>
  <si>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</si>
  <si>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</si>
  <si>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</si>
  <si>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</si>
  <si>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</si>
  <si>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</si>
  <si>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</si>
  <si>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</si>
  <si>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</si>
  <si>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</si>
  <si>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</si>
  <si>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</si>
  <si>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</si>
  <si>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</si>
  <si>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</si>
  <si>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</si>
  <si>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</si>
  <si>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</si>
  <si>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</si>
  <si>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</si>
  <si>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</si>
  <si>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</si>
  <si>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</si>
  <si>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</si>
  <si>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</si>
  <si>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</si>
  <si>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</si>
  <si>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</si>
  <si>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</si>
  <si>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</si>
  <si>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</si>
  <si>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</si>
  <si>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</si>
  <si>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</si>
  <si>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</si>
  <si>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</si>
  <si>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</si>
  <si>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</si>
  <si>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</si>
  <si>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</si>
  <si>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</si>
  <si>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</si>
  <si>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</si>
  <si>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</si>
  <si>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</si>
  <si>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</si>
  <si>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</si>
  <si>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</si>
  <si>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</si>
  <si>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</si>
  <si>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</si>
  <si>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</si>
  <si>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</si>
  <si>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</si>
  <si>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</si>
  <si>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</si>
  <si>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</si>
  <si>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</si>
  <si>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</si>
  <si>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</si>
  <si>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</si>
  <si>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</si>
  <si>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</si>
  <si>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</si>
  <si>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</si>
  <si>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</si>
  <si>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</si>
  <si>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</si>
  <si>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</si>
  <si>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</si>
  <si>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</si>
  <si>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</si>
  <si>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</si>
  <si>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</si>
  <si>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</si>
  <si>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</si>
  <si>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</si>
  <si>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</si>
  <si>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</si>
  <si>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</si>
  <si>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</si>
  <si>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</si>
  <si>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</si>
  <si>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</si>
  <si>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</si>
  <si>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</si>
  <si>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</si>
  <si>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</si>
  <si>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</si>
  <si>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</si>
  <si>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</si>
  <si>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</si>
  <si>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</si>
  <si>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</si>
  <si>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</si>
  <si>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</si>
  <si>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</si>
  <si>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</si>
  <si>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</si>
  <si>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</si>
  <si>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</si>
  <si>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</si>
  <si>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</si>
  <si>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</si>
  <si>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</si>
  <si>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</si>
  <si>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</si>
  <si>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</si>
  <si>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</si>
  <si>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</si>
  <si>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</si>
  <si>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</si>
  <si>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</si>
  <si>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</si>
  <si>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</si>
  <si>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</si>
  <si>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</si>
  <si>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</si>
  <si>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</si>
  <si>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</si>
  <si>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</si>
  <si>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</si>
  <si>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</si>
  <si>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</si>
  <si>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</si>
  <si>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</si>
  <si>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</si>
  <si>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</si>
  <si>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</si>
  <si>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</si>
  <si>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</si>
  <si>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</si>
  <si>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</si>
  <si>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</si>
  <si>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</si>
  <si>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</si>
  <si>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</si>
  <si>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</si>
  <si>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</si>
  <si>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</si>
  <si>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</si>
  <si>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</si>
  <si>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</si>
  <si>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</si>
  <si>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</si>
  <si>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</si>
  <si>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</si>
  <si>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</si>
  <si>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</si>
  <si>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</si>
  <si>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</si>
  <si>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</si>
  <si>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</si>
  <si>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</si>
  <si>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</si>
  <si>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</si>
  <si>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</si>
  <si>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</si>
  <si>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</si>
  <si>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</si>
  <si>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</si>
  <si>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</si>
  <si>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</si>
  <si>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</si>
  <si>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</si>
  <si>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</si>
  <si>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</si>
  <si>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</si>
  <si>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</si>
  <si>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</si>
  <si>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</si>
  <si>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</si>
  <si>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</si>
  <si>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</si>
  <si>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</si>
  <si>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</si>
  <si>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</si>
  <si>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</si>
  <si>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</si>
  <si>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</si>
  <si>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</si>
  <si>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</si>
  <si>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</si>
  <si>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</si>
  <si>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</si>
  <si>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</si>
  <si>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</si>
  <si>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</si>
  <si>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</si>
  <si>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</si>
  <si>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</si>
  <si>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</si>
  <si>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</si>
  <si>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</si>
  <si>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</si>
  <si>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</si>
  <si>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</si>
  <si>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</si>
  <si>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</si>
  <si>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</si>
  <si>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</si>
  <si>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</si>
  <si>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</si>
  <si>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</si>
  <si>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</si>
  <si>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</si>
  <si>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</si>
  <si>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</si>
  <si>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</si>
  <si>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</si>
  <si>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</si>
  <si>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</si>
  <si>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</si>
  <si>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</si>
  <si>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</si>
  <si>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</si>
  <si>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</si>
  <si>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</si>
  <si>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</si>
  <si>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</si>
  <si>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</si>
  <si>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</si>
  <si>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</si>
  <si>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</si>
  <si>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</si>
  <si>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</si>
  <si>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</si>
  <si>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</si>
  <si>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</si>
  <si>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</si>
  <si>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</si>
  <si>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</si>
  <si>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</si>
  <si>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</si>
  <si>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</si>
  <si>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</si>
  <si>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</si>
  <si>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</si>
  <si>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</si>
  <si>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</si>
  <si>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</si>
  <si>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</si>
  <si>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</si>
  <si>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</si>
  <si>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</si>
  <si>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2021-81-10001953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</si>
  <si>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</si>
  <si>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287</t>
  </si>
  <si>
    <t>129</t>
  </si>
  <si>
    <t>143</t>
  </si>
  <si>
    <t>524</t>
  </si>
  <si>
    <t>107</t>
  </si>
  <si>
    <t>067</t>
  </si>
  <si>
    <t>Prestar los servicios de atención a niños y niñas menores de 5 años, o hasta su ingreso al grado trancisión, con el fin de promover el desarrollo integral de la primera infancia con calidad, de conformidad con el lineamiento, del manual operativo y las directrices establecidas por el icbf, en el marco de la politica de estado para el desarrollo integral de la primera infancia “de cero a siempre” en el servicio desarrollo infantil en medio familiar.</t>
  </si>
  <si>
    <t>Promover la protección integral y proyectos de vida de los niños, las niñas y los adolescentes a través de la implementación de la modalidad de atención “ Generaciones Étnicas con bienestar”.</t>
  </si>
  <si>
    <t>Atender a la primera Infancia en el marco de la estrategia “Cero a Siempre” específicamente a los niños y niñas menores de 5 años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</si>
  <si>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desarrollo infantil en medio familiar -DIMF- de conformidad con el manual operativo de la modalidad familiar y las directrices establecidas por el ICBF, en armonia con la politica de estado para el desarrrollo integral de la primera infancia de cero a siempre.</t>
  </si>
  <si>
    <t>Prestar los servicios de educación inicial en el marco de la atención Integral en centros de desarrollo infantil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</si>
  <si>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LILIBETH ROCIO MENDEZ PEDRAZA</t>
  </si>
  <si>
    <t>Calle 22 14 10 Barrio cochise</t>
  </si>
  <si>
    <t>Carrera 24 b 27 -24 Versalles</t>
  </si>
  <si>
    <t>asovinar@hotmail.com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</si>
</sst>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78"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1070</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901341992</v>
      </c>
      <c r="C20" s="5"/>
      <c r="D20" s="73"/>
      <c r="E20" s="5"/>
      <c r="F20" s="5"/>
      <c r="G20" s="5"/>
      <c r="H20" s="242"/>
      <c r="I20" s="145" t="s">
        <v>1070</v>
      </c>
      <c r="J20" s="146" t="s">
        <v>1072</v>
      </c>
      <c r="K20" s="147">
        <v>1680173000</v>
      </c>
      <c r="L20" s="148">
        <v>44200</v>
      </c>
      <c r="M20" s="148">
        <v>44561</v>
      </c>
      <c r="N20" s="132">
        <f>+(M20-L20)/30</f>
        <v>12.033333333333333</v>
      </c>
      <c r="O20" s="135"/>
      <c r="U20" s="131"/>
      <c r="V20" s="105">
        <f ca="1">NOW()</f>
        <v>44193.729207870369</v>
      </c>
      <c r="W20" s="105">
        <f ca="1">NOW()</f>
        <v>44193.729207870369</v>
      </c>
    </row>
    <row r="21" spans="1:23" ht="30" customHeight="1" outlineLevel="1" x14ac:dyDescent="0.25">
      <c r="A21" s="9"/>
      <c r="B21" s="71"/>
      <c r="C21" s="5"/>
      <c r="D21" s="5"/>
      <c r="E21" s="5"/>
      <c r="F21" s="5"/>
      <c r="G21" s="5"/>
      <c r="H21" s="70"/>
      <c r="I21" s="145" t="s">
        <v>1070</v>
      </c>
      <c r="J21" s="146" t="s">
        <v>1074</v>
      </c>
      <c r="K21" s="147"/>
      <c r="L21" s="148"/>
      <c r="M21" s="148"/>
      <c r="N21" s="132">
        <f t="shared" ref="N21:N35" si="0">+(M21-L21)/30</f>
        <v>0</v>
      </c>
      <c r="O21" s="136"/>
    </row>
    <row r="22" spans="1:23" ht="30" customHeight="1" outlineLevel="1" x14ac:dyDescent="0.25">
      <c r="A22" s="9"/>
      <c r="B22" s="71"/>
      <c r="C22" s="5"/>
      <c r="D22" s="5"/>
      <c r="E22" s="5"/>
      <c r="F22" s="5"/>
      <c r="G22" s="5"/>
      <c r="H22" s="70"/>
      <c r="I22" s="145" t="s">
        <v>1070</v>
      </c>
      <c r="J22" s="146" t="s">
        <v>1076</v>
      </c>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ASOCIACIÓN VISIONARIOS</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2677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8" t="s">
        <v>2678</v>
      </c>
      <c r="E48" s="173">
        <v>42403</v>
      </c>
      <c r="F48" s="173">
        <v>42674</v>
      </c>
      <c r="G48" s="156">
        <f>IF(AND(E48&lt;&gt;"",F48&lt;&gt;""),((F48-E48)/30),"")</f>
        <v>9.0333333333333332</v>
      </c>
      <c r="H48" s="119" t="s">
        <v>2684</v>
      </c>
      <c r="I48" s="113" t="s">
        <v>1157</v>
      </c>
      <c r="J48" s="113" t="s">
        <v>824</v>
      </c>
      <c r="K48" s="120">
        <v>271921698</v>
      </c>
      <c r="L48" s="115" t="s">
        <v>1148</v>
      </c>
      <c r="M48" s="116"/>
      <c r="N48" s="115" t="s">
        <v>27</v>
      </c>
      <c r="O48" s="115" t="s">
        <v>26</v>
      </c>
      <c r="P48" s="78"/>
    </row>
    <row r="49" spans="1:16" s="6" customFormat="1" ht="24.75" customHeight="1" x14ac:dyDescent="0.25">
      <c r="A49" s="140">
        <v>2</v>
      </c>
      <c r="B49" s="119" t="s">
        <v>2665</v>
      </c>
      <c r="C49" s="112" t="s">
        <v>31</v>
      </c>
      <c r="D49" s="118" t="s">
        <v>2679</v>
      </c>
      <c r="E49" s="173">
        <v>42807</v>
      </c>
      <c r="F49" s="173">
        <v>43084</v>
      </c>
      <c r="G49" s="156">
        <f t="shared" ref="G49:G50" si="2">IF(AND(E49&lt;&gt;"",F49&lt;&gt;""),((F49-E49)/30),"")</f>
        <v>9.2333333333333325</v>
      </c>
      <c r="H49" s="174" t="s">
        <v>2685</v>
      </c>
      <c r="I49" s="113" t="s">
        <v>1157</v>
      </c>
      <c r="J49" s="113" t="s">
        <v>824</v>
      </c>
      <c r="K49" s="120">
        <v>90314200</v>
      </c>
      <c r="L49" s="115" t="s">
        <v>1148</v>
      </c>
      <c r="M49" s="116"/>
      <c r="N49" s="115" t="s">
        <v>27</v>
      </c>
      <c r="O49" s="115" t="s">
        <v>26</v>
      </c>
      <c r="P49" s="78"/>
    </row>
    <row r="50" spans="1:16" s="6" customFormat="1" ht="24.75" customHeight="1" x14ac:dyDescent="0.25">
      <c r="A50" s="140">
        <v>3</v>
      </c>
      <c r="B50" s="119" t="s">
        <v>2665</v>
      </c>
      <c r="C50" s="112" t="s">
        <v>31</v>
      </c>
      <c r="D50" s="118" t="s">
        <v>2680</v>
      </c>
      <c r="E50" s="173">
        <v>42999</v>
      </c>
      <c r="F50" s="173">
        <v>43084</v>
      </c>
      <c r="G50" s="156">
        <f t="shared" si="2"/>
        <v>2.8333333333333335</v>
      </c>
      <c r="H50" s="119" t="s">
        <v>2684</v>
      </c>
      <c r="I50" s="113" t="s">
        <v>1157</v>
      </c>
      <c r="J50" s="113" t="s">
        <v>824</v>
      </c>
      <c r="K50" s="120">
        <v>278369807</v>
      </c>
      <c r="L50" s="115" t="s">
        <v>1148</v>
      </c>
      <c r="M50" s="116"/>
      <c r="N50" s="115" t="s">
        <v>27</v>
      </c>
      <c r="O50" s="115" t="s">
        <v>26</v>
      </c>
      <c r="P50" s="78"/>
    </row>
    <row r="51" spans="1:16" s="6" customFormat="1" ht="24.75" customHeight="1" outlineLevel="1" x14ac:dyDescent="0.25">
      <c r="A51" s="140">
        <v>4</v>
      </c>
      <c r="B51" s="119" t="s">
        <v>2665</v>
      </c>
      <c r="C51" s="112" t="s">
        <v>31</v>
      </c>
      <c r="D51" s="118" t="s">
        <v>2681</v>
      </c>
      <c r="E51" s="173">
        <v>43006</v>
      </c>
      <c r="F51" s="173">
        <v>43312</v>
      </c>
      <c r="G51" s="156">
        <f t="shared" ref="G51:G107" si="3">IF(AND(E51&lt;&gt;"",F51&lt;&gt;""),((F51-E51)/30),"")</f>
        <v>10.199999999999999</v>
      </c>
      <c r="H51" s="119" t="s">
        <v>2686</v>
      </c>
      <c r="I51" s="113" t="s">
        <v>1157</v>
      </c>
      <c r="J51" s="113" t="s">
        <v>824</v>
      </c>
      <c r="K51" s="117">
        <v>115501563</v>
      </c>
      <c r="L51" s="115" t="s">
        <v>1148</v>
      </c>
      <c r="M51" s="116"/>
      <c r="N51" s="115" t="s">
        <v>27</v>
      </c>
      <c r="O51" s="115" t="s">
        <v>26</v>
      </c>
      <c r="P51" s="78"/>
    </row>
    <row r="52" spans="1:16" s="7" customFormat="1" ht="24.75" customHeight="1" outlineLevel="1" x14ac:dyDescent="0.25">
      <c r="A52" s="141">
        <v>5</v>
      </c>
      <c r="B52" s="119" t="s">
        <v>2665</v>
      </c>
      <c r="C52" s="112" t="s">
        <v>31</v>
      </c>
      <c r="D52" s="118" t="s">
        <v>2682</v>
      </c>
      <c r="E52" s="173">
        <v>43486</v>
      </c>
      <c r="F52" s="173">
        <v>43738</v>
      </c>
      <c r="G52" s="156">
        <f t="shared" si="3"/>
        <v>8.4</v>
      </c>
      <c r="H52" s="119" t="s">
        <v>2687</v>
      </c>
      <c r="I52" s="113" t="s">
        <v>1157</v>
      </c>
      <c r="J52" s="113" t="s">
        <v>824</v>
      </c>
      <c r="K52" s="117">
        <v>421439571</v>
      </c>
      <c r="L52" s="115" t="s">
        <v>1148</v>
      </c>
      <c r="M52" s="116"/>
      <c r="N52" s="115" t="s">
        <v>27</v>
      </c>
      <c r="O52" s="115" t="s">
        <v>26</v>
      </c>
      <c r="P52" s="79"/>
    </row>
    <row r="53" spans="1:16" s="7" customFormat="1" ht="24.75" customHeight="1" outlineLevel="1" x14ac:dyDescent="0.25">
      <c r="A53" s="141">
        <v>6</v>
      </c>
      <c r="B53" s="119"/>
      <c r="C53" s="112"/>
      <c r="D53" s="118"/>
      <c r="E53" s="173"/>
      <c r="F53" s="173"/>
      <c r="G53" s="156" t="str">
        <f t="shared" si="3"/>
        <v/>
      </c>
      <c r="H53" s="119"/>
      <c r="I53" s="113"/>
      <c r="J53" s="113"/>
      <c r="K53" s="117"/>
      <c r="L53" s="115"/>
      <c r="M53" s="116"/>
      <c r="N53" s="115"/>
      <c r="O53" s="115"/>
      <c r="P53" s="79"/>
    </row>
    <row r="54" spans="1:16" s="7" customFormat="1" ht="24.75" customHeight="1" outlineLevel="1" x14ac:dyDescent="0.25">
      <c r="A54" s="141">
        <v>7</v>
      </c>
      <c r="B54" s="119"/>
      <c r="C54" s="112"/>
      <c r="D54" s="118"/>
      <c r="E54" s="118"/>
      <c r="F54" s="118"/>
      <c r="G54" s="156" t="str">
        <f t="shared" si="3"/>
        <v/>
      </c>
      <c r="H54" s="119"/>
      <c r="I54" s="113"/>
      <c r="J54" s="113"/>
      <c r="K54" s="117"/>
      <c r="L54" s="115"/>
      <c r="M54" s="116"/>
      <c r="N54" s="115"/>
      <c r="O54" s="115"/>
      <c r="P54" s="79"/>
    </row>
    <row r="55" spans="1:16" s="7" customFormat="1" ht="24.75" customHeight="1" outlineLevel="1" x14ac:dyDescent="0.25">
      <c r="A55" s="141">
        <v>8</v>
      </c>
      <c r="B55" s="111"/>
      <c r="C55" s="112"/>
      <c r="D55" s="110"/>
      <c r="E55" s="142"/>
      <c r="F55" s="142"/>
      <c r="G55" s="156"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6"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8" t="s">
        <v>2683</v>
      </c>
      <c r="E114" s="173">
        <v>43879</v>
      </c>
      <c r="F114" s="173">
        <v>44196</v>
      </c>
      <c r="G114" s="156">
        <f>IF(AND(E114&lt;&gt;"",F114&lt;&gt;""),((F114-E114)/30),"")</f>
        <v>10.566666666666666</v>
      </c>
      <c r="H114" s="119" t="s">
        <v>2688</v>
      </c>
      <c r="I114" s="118" t="s">
        <v>1070</v>
      </c>
      <c r="J114" s="118" t="s">
        <v>1072</v>
      </c>
      <c r="K114" s="120">
        <v>1169567208</v>
      </c>
      <c r="L114" s="100">
        <f>+IF(AND(K114&gt;0,O114="Ejecución"),(K114/877802)*Tabla28[[#This Row],[% participación]],IF(AND(K114&gt;0,O114&lt;&gt;"Ejecución"),"-",""))</f>
        <v>1332.3815712427177</v>
      </c>
      <c r="M114" s="121" t="s">
        <v>1148</v>
      </c>
      <c r="N114" s="169">
        <v>1</v>
      </c>
      <c r="O114" s="158" t="s">
        <v>1150</v>
      </c>
      <c r="P114" s="78"/>
    </row>
    <row r="115" spans="1:16" s="6" customFormat="1" ht="24.75" customHeight="1" x14ac:dyDescent="0.25">
      <c r="A115" s="140">
        <v>2</v>
      </c>
      <c r="B115" s="157" t="s">
        <v>2665</v>
      </c>
      <c r="C115" s="159" t="s">
        <v>31</v>
      </c>
      <c r="D115" s="118" t="s">
        <v>2683</v>
      </c>
      <c r="E115" s="118"/>
      <c r="F115" s="118"/>
      <c r="G115" s="156" t="str">
        <f t="shared" ref="G115:G116" si="4">IF(AND(E115&lt;&gt;"",F115&lt;&gt;""),((F115-E115)/30),"")</f>
        <v/>
      </c>
      <c r="H115" s="64" t="s">
        <v>2688</v>
      </c>
      <c r="I115" s="63" t="s">
        <v>1070</v>
      </c>
      <c r="J115" s="63" t="s">
        <v>1076</v>
      </c>
      <c r="K115" s="68"/>
      <c r="L115" s="100" t="str">
        <f>+IF(AND(K115&gt;0,O115="Ejecución"),(K115/877802)*Tabla28[[#This Row],[% participación]],IF(AND(K115&gt;0,O115&lt;&gt;"Ejecución"),"-",""))</f>
        <v/>
      </c>
      <c r="M115" s="65" t="s">
        <v>1148</v>
      </c>
      <c r="N115" s="169">
        <v>1</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0.03</v>
      </c>
      <c r="G179" s="161">
        <f>IF(F179&gt;0,SUM(E179+F179),"")</f>
        <v>0.05</v>
      </c>
      <c r="H179" s="5"/>
      <c r="I179" s="190" t="s">
        <v>2671</v>
      </c>
      <c r="J179" s="190"/>
      <c r="K179" s="190"/>
      <c r="L179" s="190"/>
      <c r="M179" s="168">
        <v>0.05</v>
      </c>
      <c r="O179" s="8"/>
      <c r="Q179" s="19"/>
      <c r="R179" s="155">
        <f>IF(M179&gt;0,SUM(L179+M179),"")</f>
        <v>0.05</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84008650</v>
      </c>
      <c r="F185" s="92"/>
      <c r="G185" s="93"/>
      <c r="H185" s="88"/>
      <c r="I185" s="90" t="s">
        <v>2627</v>
      </c>
      <c r="J185" s="162">
        <f>+SUM(M179:M183)</f>
        <v>0.05</v>
      </c>
      <c r="K185" s="235" t="s">
        <v>2628</v>
      </c>
      <c r="L185" s="235"/>
      <c r="M185" s="94">
        <f>+J185*(SUM(K20:K35))</f>
        <v>84008650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2">
        <v>43825</v>
      </c>
      <c r="D193" s="5"/>
      <c r="E193" s="123">
        <v>3448</v>
      </c>
      <c r="F193" s="5"/>
      <c r="G193" s="5"/>
      <c r="H193" s="144" t="s">
        <v>2689</v>
      </c>
      <c r="J193" s="5"/>
      <c r="K193" s="124">
        <v>42403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2690</v>
      </c>
      <c r="J211" s="27" t="s">
        <v>2622</v>
      </c>
      <c r="K211" s="123" t="s">
        <v>2691</v>
      </c>
      <c r="L211" s="21"/>
      <c r="M211" s="21"/>
      <c r="N211" s="21"/>
      <c r="O211" s="8"/>
    </row>
    <row r="212" spans="1:15" x14ac:dyDescent="0.25">
      <c r="A212" s="9"/>
      <c r="B212" s="27" t="s">
        <v>2619</v>
      </c>
      <c r="C212" s="144" t="s">
        <v>2689</v>
      </c>
      <c r="D212" s="21"/>
      <c r="G212" s="27" t="s">
        <v>2621</v>
      </c>
      <c r="H212" s="175">
        <v>3123202209</v>
      </c>
      <c r="J212" s="27" t="s">
        <v>2623</v>
      </c>
      <c r="K212" s="123"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purl.org/dc/elements/1.1/"/>
    <ds:schemaRef ds:uri="http://www.w3.org/XML/1998/namespace"/>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2020-12-28T22:33:18Z</cp:lastPrinted>
  <dcterms:created xsi:type="dcterms:W3CDTF">2020-10-14T21:57:42Z</dcterms:created>
  <dcterms:modified xsi:type="dcterms:W3CDTF">2020-12-28T22:34:59Z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