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dolfo\Downloads\ENVIAR\MAGDALENA\"/>
    </mc:Choice>
  </mc:AlternateContent>
  <xr:revisionPtr revIDLastSave="0" documentId="8_{988E6240-40B8-454F-9A1B-53B496D687B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<sst xmlns="http://schemas.openxmlformats.org/spreadsheetml/2006/main" count="3066" uniqueCount="2692">
  <si>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</si>
  <si>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</si>
  <si>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</si>
  <si>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</si>
  <si>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</si>
  <si>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</si>
  <si>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</si>
  <si>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</si>
  <si>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</si>
  <si>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</si>
  <si>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</si>
  <si>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</si>
  <si>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</si>
  <si>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</si>
  <si>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</si>
  <si>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</si>
  <si>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</si>
  <si>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</si>
  <si>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</si>
  <si>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</si>
  <si>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</si>
  <si>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</si>
  <si>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</si>
  <si>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</si>
  <si>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</si>
  <si>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</si>
  <si>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</si>
  <si>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</si>
  <si>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</si>
  <si>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</si>
  <si>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</si>
  <si>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</si>
  <si>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</si>
  <si>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</si>
  <si>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</si>
  <si>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</si>
  <si>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</si>
  <si>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</si>
  <si>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</si>
  <si>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</si>
  <si>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</si>
  <si>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</si>
  <si>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</si>
  <si>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</si>
  <si>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</si>
  <si>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</si>
  <si>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</si>
  <si>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</si>
  <si>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</si>
  <si>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</si>
  <si>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</si>
  <si>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</si>
  <si>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</si>
  <si>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</si>
  <si>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</si>
  <si>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</si>
  <si>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</si>
  <si>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</si>
  <si>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</si>
  <si>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</si>
  <si>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</si>
  <si>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</si>
  <si>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</si>
  <si>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</si>
  <si>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</si>
  <si>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</si>
  <si>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</si>
  <si>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</si>
  <si>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</si>
  <si>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</si>
  <si>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</si>
  <si>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</si>
  <si>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</si>
  <si>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</si>
  <si>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</si>
  <si>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</si>
  <si>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</si>
  <si>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</si>
  <si>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</si>
  <si>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</si>
  <si>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</si>
  <si>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</si>
  <si>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</si>
  <si>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</si>
  <si>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</si>
  <si>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</si>
  <si>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</si>
  <si>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</si>
  <si>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</si>
  <si>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</si>
  <si>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</si>
  <si>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</si>
  <si>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</si>
  <si>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</si>
  <si>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</si>
  <si>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</si>
  <si>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</si>
  <si>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</si>
  <si>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</si>
  <si>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</si>
  <si>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</si>
  <si>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</si>
  <si>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</si>
  <si>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</si>
  <si>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</si>
  <si>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</si>
  <si>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</si>
  <si>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</si>
  <si>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</si>
  <si>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</si>
  <si>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</si>
  <si>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</si>
  <si>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</si>
  <si>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</si>
  <si>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</si>
  <si>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</si>
  <si>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</si>
  <si>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</si>
  <si>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</si>
  <si>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</si>
  <si>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</si>
  <si>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</si>
  <si>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</si>
  <si>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</si>
  <si>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</si>
  <si>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</si>
  <si>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</si>
  <si>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</si>
  <si>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</si>
  <si>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</si>
  <si>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</si>
  <si>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</si>
  <si>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</si>
  <si>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</si>
  <si>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</si>
  <si>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</si>
  <si>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</si>
  <si>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</si>
  <si>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</si>
  <si>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</si>
  <si>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</si>
  <si>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</si>
  <si>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</si>
  <si>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</si>
  <si>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</si>
  <si>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</si>
  <si>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</si>
  <si>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</si>
  <si>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</si>
  <si>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</si>
  <si>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</si>
  <si>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</si>
  <si>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</si>
  <si>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</si>
  <si>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</si>
  <si>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</si>
  <si>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</si>
  <si>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</si>
  <si>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</si>
  <si>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</si>
  <si>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</si>
  <si>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</si>
  <si>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</si>
  <si>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</si>
  <si>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</si>
  <si>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</si>
  <si>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</si>
  <si>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</si>
  <si>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</si>
  <si>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</si>
  <si>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</si>
  <si>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</si>
  <si>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</si>
  <si>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</si>
  <si>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</si>
  <si>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</si>
  <si>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</si>
  <si>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</si>
  <si>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</si>
  <si>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</si>
  <si>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</si>
  <si>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</si>
  <si>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</si>
  <si>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</si>
  <si>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</si>
  <si>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</si>
  <si>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</si>
  <si>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</si>
  <si>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</si>
  <si>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</si>
  <si>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</si>
  <si>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</si>
  <si>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</si>
  <si>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</si>
  <si>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</si>
  <si>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</si>
  <si>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</si>
  <si>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</si>
  <si>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</si>
  <si>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</si>
  <si>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</si>
  <si>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</si>
  <si>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</si>
  <si>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</si>
  <si>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</si>
  <si>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</si>
  <si>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</si>
  <si>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</si>
  <si>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</si>
  <si>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</si>
  <si>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</si>
  <si>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</si>
  <si>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</si>
  <si>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</si>
  <si>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</si>
  <si>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</si>
  <si>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</si>
  <si>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</si>
  <si>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</si>
  <si>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</si>
  <si>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</si>
  <si>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</si>
  <si>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</si>
  <si>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</si>
  <si>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</si>
  <si>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</si>
  <si>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</si>
  <si>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</si>
  <si>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</si>
  <si>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</si>
  <si>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</si>
  <si>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</si>
  <si>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</si>
  <si>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</si>
  <si>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</si>
  <si>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</si>
  <si>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</si>
  <si>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</si>
  <si>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</si>
  <si>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</si>
  <si>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</si>
  <si>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</si>
  <si>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</si>
  <si>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</si>
  <si>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</si>
  <si>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</si>
  <si>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</si>
  <si>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</si>
  <si>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</si>
  <si>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</si>
  <si>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</si>
  <si>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</si>
  <si>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</si>
  <si>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</si>
  <si>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</si>
  <si>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</si>
  <si>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</si>
  <si>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</si>
  <si>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</si>
  <si>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</si>
  <si>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</si>
  <si>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</si>
  <si>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</si>
  <si>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</si>
  <si>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</si>
  <si>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</si>
  <si>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</si>
  <si>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</si>
  <si>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</si>
  <si>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</si>
  <si>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</si>
  <si>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</si>
  <si>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</si>
  <si>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</si>
  <si>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</si>
  <si>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</si>
  <si>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</si>
  <si>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</si>
  <si>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</si>
  <si>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</si>
  <si>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</si>
  <si>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</si>
  <si>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</si>
  <si>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</si>
  <si>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</si>
  <si>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</si>
  <si>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</si>
  <si>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</si>
  <si>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</si>
  <si>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</si>
  <si>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</si>
  <si>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</si>
  <si>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</si>
  <si>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</si>
  <si>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</si>
  <si>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</si>
  <si>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</si>
  <si>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</si>
  <si>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</si>
  <si>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</si>
  <si>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</si>
  <si>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</si>
  <si>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</si>
  <si>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</si>
  <si>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</si>
  <si>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</si>
  <si>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</si>
  <si>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</si>
  <si>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</si>
  <si>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</si>
  <si>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</si>
  <si>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</si>
  <si>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</si>
  <si>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</si>
  <si>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</si>
  <si>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</si>
  <si>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</si>
  <si>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</si>
  <si>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</si>
  <si>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</si>
  <si>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</si>
  <si>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</si>
  <si>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</si>
  <si>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</si>
  <si>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</si>
  <si>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</si>
  <si>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</si>
  <si>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</si>
  <si>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</si>
  <si>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</si>
  <si>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</si>
  <si>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</si>
  <si>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</si>
  <si>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</si>
  <si>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</si>
  <si>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</si>
  <si>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</si>
  <si>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</si>
  <si>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</si>
  <si>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</si>
  <si>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</si>
  <si>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</si>
  <si>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</si>
  <si>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</si>
  <si>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</si>
  <si>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</si>
  <si>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</si>
  <si>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</si>
  <si>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</si>
  <si>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</si>
  <si>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</si>
  <si>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</si>
  <si>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</si>
  <si>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</si>
  <si>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</si>
  <si>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</si>
  <si>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</si>
  <si>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</si>
  <si>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</si>
  <si>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</si>
  <si>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</si>
  <si>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</si>
  <si>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</si>
  <si>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</si>
  <si>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</si>
  <si>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</si>
  <si>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</si>
  <si>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</si>
  <si>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</si>
  <si>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</si>
  <si>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</si>
  <si>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</si>
  <si>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</si>
  <si>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</si>
  <si>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</si>
  <si>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</si>
  <si>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</si>
  <si>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</si>
  <si>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</si>
  <si>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</si>
  <si>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</si>
  <si>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</si>
  <si>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</si>
  <si>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</si>
  <si>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</si>
  <si>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</si>
  <si>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</si>
  <si>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</si>
  <si>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</si>
  <si>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</si>
  <si>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</si>
  <si>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</si>
  <si>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</si>
  <si>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</si>
  <si>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</si>
  <si>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</si>
  <si>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</si>
  <si>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</si>
  <si>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</si>
  <si>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</si>
  <si>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</si>
  <si>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</si>
  <si>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</si>
  <si>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</si>
  <si>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</si>
  <si>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</si>
  <si>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</si>
  <si>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</si>
  <si>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</si>
  <si>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</si>
  <si>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</si>
  <si>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</si>
  <si>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</si>
  <si>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</si>
  <si>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</si>
  <si>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</si>
  <si>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</si>
  <si>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</si>
  <si>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</si>
  <si>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</si>
  <si>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</si>
  <si>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</si>
  <si>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</si>
  <si>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</si>
  <si>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</si>
  <si>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</si>
  <si>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</si>
  <si>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</si>
  <si>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</si>
  <si>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</si>
  <si>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</si>
  <si>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</si>
  <si>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</si>
  <si>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</si>
  <si>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</si>
  <si>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</si>
  <si>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</si>
  <si>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</si>
  <si>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</si>
  <si>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</si>
  <si>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</si>
  <si>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</si>
  <si>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</si>
  <si>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</si>
  <si>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</si>
  <si>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</si>
  <si>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</si>
  <si>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</si>
  <si>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</si>
  <si>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</si>
  <si>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</si>
  <si>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</si>
  <si>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</si>
  <si>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</si>
  <si>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</si>
  <si>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</si>
  <si>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</si>
  <si>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</si>
  <si>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</si>
  <si>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</si>
  <si>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</si>
  <si>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</si>
  <si>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</si>
  <si>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</si>
  <si>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</si>
  <si>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</si>
  <si>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</si>
  <si>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</si>
  <si>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</si>
  <si>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</si>
  <si>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</si>
  <si>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</si>
  <si>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</si>
  <si>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</si>
  <si>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</si>
  <si>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</si>
  <si>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</si>
  <si>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</si>
  <si>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</si>
  <si>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</si>
  <si>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</si>
  <si>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</si>
  <si>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</si>
  <si>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</si>
  <si>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</si>
  <si>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</si>
  <si>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</si>
  <si>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</si>
  <si>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</si>
  <si>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</si>
  <si>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</si>
  <si>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</si>
  <si>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</si>
  <si>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</si>
  <si>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</si>
  <si>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</si>
  <si>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</si>
  <si>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</si>
  <si>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</si>
  <si>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</si>
  <si>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</si>
  <si>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</si>
  <si>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</si>
  <si>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</si>
  <si>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</si>
  <si>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</si>
  <si>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</si>
  <si>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</si>
  <si>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</si>
  <si>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</si>
  <si>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</si>
  <si>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</si>
  <si>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</si>
  <si>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</si>
  <si>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</si>
  <si>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</si>
  <si>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</si>
  <si>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</si>
  <si>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</si>
  <si>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</si>
  <si>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</si>
  <si>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</si>
  <si>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</si>
  <si>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</si>
  <si>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</si>
  <si>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</si>
  <si>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</si>
  <si>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</si>
  <si>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</si>
  <si>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</si>
  <si>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</si>
  <si>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</si>
  <si>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</si>
  <si>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</si>
  <si>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</si>
  <si>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</si>
  <si>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</si>
  <si>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</si>
  <si>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</si>
  <si>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</si>
  <si>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</si>
  <si>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</si>
  <si>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</si>
  <si>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</si>
  <si>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</si>
  <si>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</si>
  <si>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</si>
  <si>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</si>
  <si>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</si>
  <si>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</si>
  <si>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</si>
  <si>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</si>
  <si>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</si>
  <si>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</si>
  <si>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</si>
  <si>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</si>
  <si>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</si>
  <si>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</si>
  <si>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</si>
  <si>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</si>
  <si>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</si>
  <si>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</si>
  <si>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</si>
  <si>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</si>
  <si>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</si>
  <si>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</si>
  <si>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</si>
  <si>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</si>
  <si>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</si>
  <si>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</si>
  <si>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</si>
  <si>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</si>
  <si>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</si>
  <si>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</si>
  <si>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</si>
  <si>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</si>
  <si>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</si>
  <si>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</si>
  <si>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</si>
  <si>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</si>
  <si>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</si>
  <si>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</si>
  <si>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</si>
  <si>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</si>
  <si>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</si>
  <si>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</si>
  <si>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</si>
  <si>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</si>
  <si>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</si>
  <si>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</si>
  <si>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</si>
  <si>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</si>
  <si>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</si>
  <si>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</si>
  <si>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</si>
  <si>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</si>
  <si>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</si>
  <si>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</si>
  <si>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</si>
  <si>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</si>
  <si>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</si>
  <si>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</si>
  <si>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</si>
  <si>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</si>
  <si>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</si>
  <si>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</si>
  <si>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</si>
  <si>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</si>
  <si>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</si>
  <si>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</si>
  <si>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</si>
  <si>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</si>
  <si>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</si>
  <si>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</si>
  <si>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</si>
  <si>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</si>
  <si>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</si>
  <si>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</si>
  <si>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</si>
  <si>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</si>
  <si>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</si>
  <si>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</si>
  <si>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</si>
  <si>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</si>
  <si>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</si>
  <si>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</si>
  <si>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</si>
  <si>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</si>
  <si>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</si>
  <si>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</si>
  <si>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</si>
  <si>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</si>
  <si>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</si>
  <si>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</si>
  <si>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</si>
  <si>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</si>
  <si>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</si>
  <si>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</si>
  <si>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</si>
  <si>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</si>
  <si>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</si>
  <si>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</si>
  <si>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</si>
  <si>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</si>
  <si>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</si>
  <si>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</si>
  <si>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</si>
  <si>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</si>
  <si>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</si>
  <si>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</si>
  <si>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</si>
  <si>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</si>
  <si>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</si>
  <si>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</si>
  <si>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</si>
  <si>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</si>
  <si>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</si>
  <si>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</si>
  <si>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</si>
  <si>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</si>
  <si>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</si>
  <si>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</si>
  <si>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</si>
  <si>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</si>
  <si>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</si>
  <si>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</si>
  <si>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</si>
  <si>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</si>
  <si>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</si>
  <si>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</si>
  <si>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</si>
  <si>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</si>
  <si>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</si>
  <si>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</si>
  <si>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</si>
  <si>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</si>
  <si>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</si>
  <si>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</si>
  <si>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</si>
  <si>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</si>
  <si>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</si>
  <si>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</si>
  <si>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</si>
  <si>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</si>
  <si>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</si>
  <si>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</si>
  <si>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</si>
  <si>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</si>
  <si>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</si>
  <si>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</si>
  <si>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</si>
  <si>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</si>
  <si>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</si>
  <si>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</si>
  <si>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</si>
  <si>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</si>
  <si>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</si>
  <si>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</si>
  <si>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</si>
  <si>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</si>
  <si>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</si>
  <si>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</si>
  <si>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</si>
  <si>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</si>
  <si>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</si>
  <si>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</si>
  <si>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</si>
  <si>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</si>
  <si>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</si>
  <si>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</si>
  <si>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</si>
  <si>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</si>
  <si>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</si>
  <si>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</si>
  <si>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</si>
  <si>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</si>
  <si>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</si>
  <si>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</si>
  <si>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</si>
  <si>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</si>
  <si>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</si>
  <si>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</si>
  <si>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</si>
  <si>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</si>
  <si>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</si>
  <si>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</si>
  <si>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</si>
  <si>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</si>
  <si>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</si>
  <si>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</si>
  <si>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</si>
  <si>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</si>
  <si>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</si>
  <si>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</si>
  <si>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</si>
  <si>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</si>
  <si>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</si>
  <si>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</si>
  <si>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</si>
  <si>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</si>
  <si>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</si>
  <si>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</si>
  <si>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</si>
  <si>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</si>
  <si>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</si>
  <si>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</si>
  <si>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</si>
  <si>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</si>
  <si>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</si>
  <si>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</si>
  <si>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</si>
  <si>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</si>
  <si>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</si>
  <si>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</si>
  <si>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</si>
  <si>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</si>
  <si>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</si>
  <si>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</si>
  <si>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</si>
  <si>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</si>
  <si>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</si>
  <si>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</si>
  <si>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</si>
  <si>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</si>
  <si>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</si>
  <si>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</si>
  <si>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</si>
  <si>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</si>
  <si>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</si>
  <si>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</si>
  <si>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</si>
  <si>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</si>
  <si>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</si>
  <si>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</si>
  <si>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</si>
  <si>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</si>
  <si>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</si>
  <si>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</si>
  <si>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</si>
  <si>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</si>
  <si>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</si>
  <si>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</si>
  <si>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</si>
  <si>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</si>
  <si>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</si>
  <si>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</si>
  <si>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</si>
  <si>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</si>
  <si>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</si>
  <si>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</si>
  <si>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</si>
  <si>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</si>
  <si>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</si>
  <si>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</si>
  <si>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</si>
  <si>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</si>
  <si>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</si>
  <si>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</si>
  <si>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</si>
  <si>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</si>
  <si>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</si>
  <si>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</si>
  <si>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</si>
  <si>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</si>
  <si>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</si>
  <si>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</si>
  <si>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</si>
  <si>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</si>
  <si>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</si>
  <si>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</si>
  <si>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</si>
  <si>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</si>
  <si>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</si>
  <si>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</si>
  <si>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</si>
  <si>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</si>
  <si>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</si>
  <si>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</si>
  <si>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</si>
  <si>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</si>
  <si>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</si>
  <si>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</si>
  <si>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</si>
  <si>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</si>
  <si>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</si>
  <si>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</si>
  <si>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</si>
  <si>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</si>
  <si>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</si>
  <si>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</si>
  <si>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</si>
  <si>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</si>
  <si>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</si>
  <si>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</si>
  <si>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</si>
  <si>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</si>
  <si>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</si>
  <si>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</si>
  <si>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</si>
  <si>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</si>
  <si>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</si>
  <si>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</si>
  <si>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</si>
  <si>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</si>
  <si>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</si>
  <si>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</si>
  <si>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</si>
  <si>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</si>
  <si>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</si>
  <si>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</si>
  <si>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</si>
  <si>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</si>
  <si>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</si>
  <si>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</si>
  <si>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</si>
  <si>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</si>
  <si>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</si>
  <si>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</si>
  <si>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</si>
  <si>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</si>
  <si>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</si>
  <si>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</si>
  <si>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</si>
  <si>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</si>
  <si>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</si>
  <si>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</si>
  <si>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</si>
  <si>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</si>
  <si>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</si>
  <si>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</si>
  <si>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</si>
  <si>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</si>
  <si>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</si>
  <si>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</si>
  <si>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</si>
  <si>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</si>
  <si>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</si>
  <si>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</si>
  <si>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</si>
  <si>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</si>
  <si>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</si>
  <si>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</si>
  <si>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</si>
  <si>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</si>
  <si>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</si>
  <si>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</si>
  <si>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</si>
  <si>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</si>
  <si>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</si>
  <si>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</si>
  <si>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</si>
  <si>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</si>
  <si>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</si>
  <si>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</si>
  <si>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</si>
  <si>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</si>
  <si>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</si>
  <si>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</si>
  <si>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</si>
  <si>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</si>
  <si>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</si>
  <si>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</si>
  <si>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</si>
  <si>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</si>
  <si>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</si>
  <si>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</si>
  <si>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</si>
  <si>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</si>
  <si>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</si>
  <si>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</si>
  <si>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</si>
  <si>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</si>
  <si>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</si>
  <si>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</si>
  <si>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</si>
  <si>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</si>
  <si>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</si>
  <si>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</si>
  <si>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</si>
  <si>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</si>
  <si>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</si>
  <si>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</si>
  <si>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</si>
  <si>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</si>
  <si>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</si>
  <si>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</si>
  <si>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</si>
  <si>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</si>
  <si>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</si>
  <si>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</si>
  <si>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</si>
  <si>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</si>
  <si>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</si>
  <si>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</si>
  <si>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</si>
  <si>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</si>
  <si>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</si>
  <si>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</si>
  <si>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</si>
  <si>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</si>
  <si>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</si>
  <si>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</si>
  <si>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</si>
  <si>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</si>
  <si>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</si>
  <si>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</si>
  <si>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</si>
  <si>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</si>
  <si>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</si>
  <si>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</si>
  <si>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</si>
  <si>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</si>
  <si>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</si>
  <si>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</si>
  <si>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</si>
  <si>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</si>
  <si>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</si>
  <si>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</si>
  <si>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</si>
  <si>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</si>
  <si>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</si>
  <si>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</si>
  <si>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</si>
  <si>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</si>
  <si>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</si>
  <si>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</si>
  <si>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</si>
  <si>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</si>
  <si>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</si>
  <si>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</si>
  <si>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</si>
  <si>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</si>
  <si>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</si>
  <si>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</si>
  <si>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</si>
  <si>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</si>
  <si>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</si>
  <si>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</si>
  <si>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</si>
  <si>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</si>
  <si>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</si>
  <si>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</si>
  <si>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</si>
  <si>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</si>
  <si>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</si>
  <si>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</si>
  <si>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</si>
  <si>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</si>
  <si>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</si>
  <si>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</si>
  <si>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</si>
  <si>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</si>
  <si>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</si>
  <si>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</si>
  <si>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</si>
  <si>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</si>
  <si>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</si>
  <si>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</si>
  <si>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</si>
  <si>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</si>
  <si>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</si>
  <si>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</si>
  <si>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</si>
  <si>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</si>
  <si>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</si>
  <si>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</si>
  <si>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</si>
  <si>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</si>
  <si>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</si>
  <si>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</si>
  <si>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</si>
  <si>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</si>
  <si>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</si>
  <si>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</si>
  <si>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</si>
  <si>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</si>
  <si>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</si>
  <si>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</si>
  <si>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</si>
  <si>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</si>
  <si>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</si>
  <si>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</si>
  <si>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</si>
  <si>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</si>
  <si>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</si>
  <si>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</si>
  <si>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</si>
  <si>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</si>
  <si>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</si>
  <si>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</si>
  <si>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</si>
  <si>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</si>
  <si>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</si>
  <si>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</si>
  <si>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</si>
  <si>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</si>
  <si>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</si>
  <si>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</si>
  <si>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</si>
  <si>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</si>
  <si>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</si>
  <si>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</si>
  <si>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</si>
  <si>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</si>
  <si>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</si>
  <si>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</si>
  <si>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</si>
  <si>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</si>
  <si>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</si>
  <si>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</si>
  <si>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</si>
  <si>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</si>
  <si>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</si>
  <si>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</si>
  <si>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</si>
  <si>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</si>
  <si>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</si>
  <si>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</si>
  <si>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</si>
  <si>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</si>
  <si>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</si>
  <si>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</si>
  <si>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</si>
  <si>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</si>
  <si>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</si>
  <si>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</si>
  <si>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</si>
  <si>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</si>
  <si>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</si>
  <si>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</si>
  <si>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</si>
  <si>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</si>
  <si>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</si>
  <si>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</si>
  <si>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</si>
  <si>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</si>
  <si>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</si>
  <si>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</si>
  <si>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</si>
  <si>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</si>
  <si>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</si>
  <si>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</si>
  <si>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</si>
  <si>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</si>
  <si>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</si>
  <si>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</si>
  <si>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</si>
  <si>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</si>
  <si>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</si>
  <si>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</si>
  <si>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</si>
  <si>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</si>
  <si>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</si>
  <si>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</si>
  <si>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</si>
  <si>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</si>
  <si>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</si>
  <si>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</si>
  <si>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</si>
  <si>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</si>
  <si>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</si>
  <si>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</si>
  <si>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</si>
  <si>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</si>
  <si>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</si>
  <si>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</si>
  <si>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</si>
  <si>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</si>
  <si>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</si>
  <si>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</si>
  <si>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</si>
  <si>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</si>
  <si>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</si>
  <si>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</si>
  <si>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</si>
  <si>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</si>
  <si>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</si>
  <si>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</si>
  <si>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</si>
  <si>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</si>
  <si>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</si>
  <si>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</si>
  <si>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</si>
  <si>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</si>
  <si>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</si>
  <si>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</si>
  <si>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</si>
  <si>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</si>
  <si>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</si>
  <si>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</si>
  <si>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</si>
  <si>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</si>
  <si>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</si>
  <si>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</si>
  <si>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</si>
  <si>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</si>
  <si>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</si>
  <si>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</si>
  <si>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</si>
  <si>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</si>
  <si>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</si>
  <si>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</si>
  <si>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</si>
  <si>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</si>
  <si>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</si>
  <si>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</si>
  <si>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</si>
  <si>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</si>
  <si>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</si>
  <si>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</si>
  <si>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</si>
  <si>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</si>
  <si>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</si>
  <si>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</si>
  <si>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</si>
  <si>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</si>
  <si>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</si>
  <si>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</si>
  <si>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</si>
  <si>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</si>
  <si>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</si>
  <si>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</si>
  <si>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</si>
  <si>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</si>
  <si>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</si>
  <si>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</si>
  <si>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</si>
  <si>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</si>
  <si>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</si>
  <si>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</si>
  <si>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</si>
  <si>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</si>
  <si>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</si>
  <si>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</si>
  <si>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</si>
  <si>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</si>
  <si>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</si>
  <si>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</si>
  <si>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</si>
  <si>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</si>
  <si>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</si>
  <si>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</si>
  <si>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</si>
  <si>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</si>
  <si>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</si>
  <si>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</si>
  <si>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</si>
  <si>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</si>
  <si>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</si>
  <si>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</si>
  <si>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</si>
  <si>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</si>
  <si>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</si>
  <si>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</si>
  <si>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</si>
  <si>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</si>
  <si>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</si>
  <si>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</si>
  <si>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</si>
  <si>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</si>
  <si>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</si>
  <si>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</si>
  <si>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</si>
  <si>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</si>
  <si>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</si>
  <si>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</si>
  <si>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</si>
  <si>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</si>
  <si>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</si>
  <si>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</si>
  <si>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</si>
  <si>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</si>
  <si>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</si>
  <si>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</si>
  <si>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</si>
  <si>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</si>
  <si>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</si>
  <si>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</si>
  <si>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</si>
  <si>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</si>
  <si>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</si>
  <si>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</si>
  <si>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</si>
  <si>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</si>
  <si>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</si>
  <si>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</si>
  <si>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</si>
  <si>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</si>
  <si>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</si>
  <si>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</si>
  <si>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</si>
  <si>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</si>
  <si>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</si>
  <si>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</si>
  <si>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</si>
  <si>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</si>
  <si>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</si>
  <si>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</si>
  <si>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</si>
  <si>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</si>
  <si>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</si>
  <si>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</si>
  <si>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</si>
  <si>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</si>
  <si>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</si>
  <si>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</si>
  <si>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</si>
  <si>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</si>
  <si>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</si>
  <si>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</si>
  <si>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</si>
  <si>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</si>
  <si>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</si>
  <si>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</si>
  <si>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</si>
  <si>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</si>
  <si>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</si>
  <si>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</si>
  <si>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</si>
  <si>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</si>
  <si>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</si>
  <si>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</si>
  <si>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</si>
  <si>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</si>
  <si>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</si>
  <si>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</si>
  <si>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</si>
  <si>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</si>
  <si>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</si>
  <si>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</si>
  <si>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</si>
  <si>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</si>
  <si>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</si>
  <si>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</si>
  <si>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</si>
  <si>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</si>
  <si>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</si>
  <si>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</si>
  <si>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</si>
  <si>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</si>
  <si>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</si>
  <si>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</si>
  <si>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</si>
  <si>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</si>
  <si>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</si>
  <si>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</si>
  <si>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</si>
  <si>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</si>
  <si>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</si>
  <si>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</si>
  <si>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</si>
  <si>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</si>
  <si>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</si>
  <si>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</si>
  <si>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</si>
  <si>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</si>
  <si>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</si>
  <si>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</si>
  <si>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</si>
  <si>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</si>
  <si>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</si>
  <si>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</si>
  <si>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</si>
  <si>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</si>
  <si>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</si>
  <si>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</si>
  <si>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</si>
  <si>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</si>
  <si>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</si>
  <si>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</si>
  <si>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</si>
  <si>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</si>
  <si>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</si>
  <si>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</si>
  <si>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</si>
  <si>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</si>
  <si>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</si>
  <si>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</si>
  <si>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</si>
  <si>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</si>
  <si>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</si>
  <si>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</si>
  <si>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</si>
  <si>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</si>
  <si>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</si>
  <si>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</si>
  <si>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</si>
  <si>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</si>
  <si>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</si>
  <si>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</si>
  <si>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</si>
  <si>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</si>
  <si>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</si>
  <si>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</si>
  <si>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</si>
  <si>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</si>
  <si>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</si>
  <si>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</si>
  <si>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</si>
  <si>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</si>
  <si>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</si>
  <si>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</si>
  <si>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</si>
  <si>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</si>
  <si>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</si>
  <si>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</si>
  <si>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</si>
  <si>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</si>
  <si>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</si>
  <si>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</si>
  <si>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</si>
  <si>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</si>
  <si>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</si>
  <si>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</si>
  <si>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</si>
  <si>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</si>
  <si>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</si>
  <si>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</si>
  <si>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</si>
  <si>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</si>
  <si>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</si>
  <si>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</si>
  <si>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</si>
  <si>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</si>
  <si>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</si>
  <si>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</si>
  <si>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</si>
  <si>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</si>
  <si>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</si>
  <si>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</si>
  <si>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</si>
  <si>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</si>
  <si>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</si>
  <si>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</si>
  <si>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</si>
  <si>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</si>
  <si>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</si>
  <si>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</si>
  <si>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</si>
  <si>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</si>
  <si>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</si>
  <si>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</si>
  <si>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</si>
  <si>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</si>
  <si>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</si>
  <si>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</si>
  <si>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</si>
  <si>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</si>
  <si>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</si>
  <si>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</si>
  <si>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</si>
  <si>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</si>
  <si>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</si>
  <si>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</si>
  <si>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</si>
  <si>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</si>
  <si>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</si>
  <si>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</si>
  <si>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</si>
  <si>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</si>
  <si>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</si>
  <si>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</si>
  <si>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</si>
  <si>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</si>
  <si>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</si>
  <si>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</si>
  <si>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</si>
  <si>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</si>
  <si>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</si>
  <si>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</si>
  <si>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</si>
  <si>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</si>
  <si>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</si>
  <si>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</si>
  <si>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</si>
  <si>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</si>
  <si>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</si>
  <si>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</si>
  <si>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</si>
  <si>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</si>
  <si>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</si>
  <si>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</si>
  <si>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</si>
  <si>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</si>
  <si>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</si>
  <si>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</si>
  <si>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</si>
  <si>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</si>
  <si>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</si>
  <si>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</si>
  <si>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</si>
  <si>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</si>
  <si>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</si>
  <si>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</si>
  <si>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</si>
  <si>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</si>
  <si>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</si>
  <si>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</si>
  <si>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</si>
  <si>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</si>
  <si>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</si>
  <si>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</si>
  <si>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</si>
  <si>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</si>
  <si>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</si>
  <si>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</si>
  <si>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</si>
  <si>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</si>
  <si>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</si>
  <si>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</si>
  <si>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</si>
  <si>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</si>
  <si>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</si>
  <si>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</si>
  <si>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</si>
  <si>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</si>
  <si>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</si>
  <si>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</si>
  <si>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</si>
  <si>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</si>
  <si>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</si>
  <si>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</si>
  <si>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</si>
  <si>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</si>
  <si>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</si>
  <si>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</si>
  <si>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</si>
  <si>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</si>
  <si>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</si>
  <si>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</si>
  <si>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</si>
  <si>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</si>
  <si>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</si>
  <si>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</si>
  <si>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</si>
  <si>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</si>
  <si>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</si>
  <si>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</si>
  <si>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</si>
  <si>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</si>
  <si>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</si>
  <si>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</si>
  <si>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</si>
  <si>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</si>
  <si>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</si>
  <si>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</si>
  <si>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</si>
  <si>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</si>
  <si>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</si>
  <si>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</si>
  <si>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</si>
  <si>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</si>
  <si>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</si>
  <si>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</si>
  <si>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</si>
  <si>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</si>
  <si>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</si>
  <si>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</si>
  <si>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</si>
  <si>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</si>
  <si>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</si>
  <si>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</si>
  <si>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</si>
  <si>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</si>
  <si>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</si>
  <si>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</si>
  <si>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</si>
  <si>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</si>
  <si>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</si>
  <si>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</si>
  <si>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</si>
  <si>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</si>
  <si>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</si>
  <si>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</si>
  <si>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</si>
  <si>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</si>
  <si>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</si>
  <si>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</si>
  <si>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</si>
  <si>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</si>
  <si>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</si>
  <si>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</si>
  <si>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</si>
  <si>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</si>
  <si>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</si>
  <si>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</si>
  <si>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</si>
  <si>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</si>
  <si>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</si>
  <si>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</si>
  <si>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</si>
  <si>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</si>
  <si>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</si>
  <si>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</si>
  <si>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</si>
  <si>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</si>
  <si>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</si>
  <si>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</si>
  <si>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</si>
  <si>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</si>
  <si>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</si>
  <si>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</si>
  <si>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</si>
  <si>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</si>
  <si>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</si>
  <si>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</si>
  <si>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</si>
  <si>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</si>
  <si>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</si>
  <si>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</si>
  <si>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</si>
  <si>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</si>
  <si>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</si>
  <si>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</si>
  <si>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</si>
  <si>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</si>
  <si>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</si>
  <si>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</si>
  <si>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</si>
  <si>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</si>
  <si>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</si>
  <si>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</si>
  <si>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</si>
  <si>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</si>
  <si>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</si>
  <si>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</si>
  <si>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</si>
  <si>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</si>
  <si>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</si>
  <si>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</si>
  <si>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</si>
  <si>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</si>
  <si>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</si>
  <si>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</si>
  <si>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</si>
  <si>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</si>
  <si>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</si>
  <si>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</si>
  <si>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</si>
  <si>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</si>
  <si>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</si>
  <si>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</si>
  <si>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</si>
  <si>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</si>
  <si>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</si>
  <si>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</si>
  <si>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</si>
  <si>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</si>
  <si>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</si>
  <si>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</si>
  <si>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</si>
  <si>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</si>
  <si>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</si>
  <si>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</si>
  <si>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</si>
  <si>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</si>
  <si>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</si>
  <si>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</si>
  <si>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</si>
  <si>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</si>
  <si>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</si>
  <si>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</si>
  <si>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</si>
  <si>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</si>
  <si>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</si>
  <si>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</si>
  <si>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</si>
  <si>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</si>
  <si>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</si>
  <si>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</si>
  <si>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</si>
  <si>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</si>
  <si>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</si>
  <si>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</si>
  <si>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</si>
  <si>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</si>
  <si>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</si>
  <si>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</si>
  <si>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</si>
  <si>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</si>
  <si>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</si>
  <si>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</si>
  <si>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</si>
  <si>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</si>
  <si>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</si>
  <si>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</si>
  <si>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</si>
  <si>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</si>
  <si>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</si>
  <si>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</si>
  <si>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</si>
  <si>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</si>
  <si>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</si>
  <si>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</si>
  <si>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</si>
  <si>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</si>
  <si>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</si>
  <si>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</si>
  <si>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</si>
  <si>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</si>
  <si>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</si>
  <si>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</si>
  <si>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</si>
  <si>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</si>
  <si>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</si>
  <si>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</si>
  <si>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</si>
  <si>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</si>
  <si>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</si>
  <si>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</si>
  <si>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</si>
  <si>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</si>
  <si>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</si>
  <si>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</si>
  <si>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</si>
  <si>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</si>
  <si>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</si>
  <si>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</si>
  <si>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</si>
  <si>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</si>
  <si>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</si>
  <si>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</si>
  <si>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</si>
  <si>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</si>
  <si>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</si>
  <si>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</si>
  <si>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</si>
  <si>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</si>
  <si>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</si>
  <si>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</si>
  <si>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</si>
  <si>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</si>
  <si>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</si>
  <si>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</si>
  <si>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</si>
  <si>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</si>
  <si>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</si>
  <si>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</si>
  <si>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</si>
  <si>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</si>
  <si>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</si>
  <si>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</si>
  <si>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</si>
  <si>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</si>
  <si>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</si>
  <si>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</si>
  <si>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</si>
  <si>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</si>
  <si>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</si>
  <si>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</si>
  <si>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</si>
  <si>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</si>
  <si>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</si>
  <si>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</si>
  <si>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</si>
  <si>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</si>
  <si>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</si>
  <si>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</si>
  <si>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</si>
  <si>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</si>
  <si>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</si>
  <si>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</si>
  <si>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</si>
  <si>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</si>
  <si>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</si>
  <si>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</si>
  <si>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</si>
  <si>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</si>
  <si>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</si>
  <si>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</si>
  <si>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</si>
  <si>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</si>
  <si>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</si>
  <si>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</si>
  <si>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</si>
  <si>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</si>
  <si>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</si>
  <si>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</si>
  <si>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</si>
  <si>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</si>
  <si>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</si>
  <si>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</si>
  <si>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</si>
  <si>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</si>
  <si>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</si>
  <si>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</si>
  <si>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</si>
  <si>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</si>
  <si>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</si>
  <si>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</si>
  <si>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</si>
  <si>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</si>
  <si>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</si>
  <si>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</si>
  <si>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</si>
  <si>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</si>
  <si>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</si>
  <si>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</si>
  <si>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</si>
  <si>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</si>
  <si>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</si>
  <si>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</si>
  <si>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</si>
  <si>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</si>
  <si>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</si>
  <si>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</si>
  <si>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</si>
  <si>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</si>
  <si>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</si>
  <si>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</si>
  <si>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</si>
  <si>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</si>
  <si>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</si>
  <si>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</si>
  <si>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</si>
  <si>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</si>
  <si>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</si>
  <si>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</si>
  <si>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</si>
  <si>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</si>
  <si>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</si>
  <si>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</si>
  <si>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</si>
  <si>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</si>
  <si>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</si>
  <si>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</si>
  <si>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</si>
  <si>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</si>
  <si>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</si>
  <si>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</si>
  <si>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</si>
  <si>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</si>
  <si>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</si>
  <si>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</si>
  <si>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</si>
  <si>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</si>
  <si>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</si>
  <si>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</si>
  <si>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</si>
  <si>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</si>
  <si>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</si>
  <si>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</si>
  <si>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</si>
  <si>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</si>
  <si>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</si>
  <si>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</si>
  <si>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</si>
  <si>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</si>
  <si>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</si>
  <si>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</si>
  <si>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</si>
  <si>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</si>
  <si>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</si>
  <si>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</si>
  <si>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</si>
  <si>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</si>
  <si>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</si>
  <si>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</si>
  <si>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</si>
  <si>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</si>
  <si>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</si>
  <si>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</si>
  <si>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</si>
  <si>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</si>
  <si>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</si>
  <si>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</si>
  <si>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</si>
  <si>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</si>
  <si>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</si>
  <si>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</si>
  <si>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</si>
  <si>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</si>
  <si>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</si>
  <si>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</si>
  <si>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</si>
  <si>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</si>
  <si>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</si>
  <si>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</si>
  <si>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</si>
  <si>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</si>
  <si>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</si>
  <si>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</si>
  <si>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</si>
  <si>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</si>
  <si>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</si>
  <si>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</si>
  <si>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</si>
  <si>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</si>
  <si>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</si>
  <si>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</si>
  <si>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</si>
  <si>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</si>
  <si>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</si>
  <si>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</si>
  <si>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</si>
  <si>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</si>
  <si>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</si>
  <si>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</si>
  <si>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</si>
  <si>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</si>
  <si>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</si>
  <si>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</si>
  <si>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</si>
  <si>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</si>
  <si>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</si>
  <si>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</si>
  <si>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</si>
  <si>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</si>
  <si>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</si>
  <si>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</si>
  <si>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</si>
  <si>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</si>
  <si>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</si>
  <si>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</si>
  <si>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</si>
  <si>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</si>
  <si>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</si>
  <si>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</si>
  <si>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</si>
  <si>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</si>
  <si>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</si>
  <si>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</si>
  <si>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</si>
  <si>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</si>
  <si>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</si>
  <si>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</si>
  <si>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</si>
  <si>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</si>
  <si>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</si>
  <si>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</si>
  <si>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</si>
  <si>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</si>
  <si>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</si>
  <si>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</si>
  <si>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</si>
  <si>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</si>
  <si>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</si>
  <si>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</si>
  <si>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</si>
  <si>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</si>
  <si>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</si>
  <si>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</si>
  <si>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</si>
  <si>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</si>
  <si>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</si>
  <si>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</si>
  <si>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</si>
  <si>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</si>
  <si>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</si>
  <si>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</si>
  <si>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</si>
  <si>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</si>
  <si>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</si>
  <si>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</si>
  <si>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</si>
  <si>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</si>
  <si>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</si>
  <si>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</si>
  <si>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</si>
  <si>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</si>
  <si>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</si>
  <si>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</si>
  <si>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</si>
  <si>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</si>
  <si>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</si>
  <si>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</si>
  <si>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</si>
  <si>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</si>
  <si>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</si>
  <si>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</si>
  <si>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</si>
  <si>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</si>
  <si>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</si>
  <si>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</si>
  <si>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</si>
  <si>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</si>
  <si>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</si>
  <si>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</si>
  <si>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</si>
  <si>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</si>
  <si>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</si>
  <si>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</si>
  <si>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</si>
  <si>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</si>
  <si>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</si>
  <si>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</si>
  <si>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</si>
  <si>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</si>
  <si>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</si>
  <si>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</si>
  <si>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</si>
  <si>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</si>
  <si>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</si>
  <si>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</si>
  <si>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</si>
  <si>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</si>
  <si>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</si>
  <si>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</si>
  <si>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</si>
  <si>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</si>
  <si>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</si>
  <si>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</si>
  <si>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</si>
  <si>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</si>
  <si>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</si>
  <si>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</si>
  <si>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</si>
  <si>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</si>
  <si>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</si>
  <si>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</si>
  <si>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</si>
  <si>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</si>
  <si>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</si>
  <si>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</si>
  <si>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</si>
  <si>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</si>
  <si>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</si>
  <si>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</si>
  <si>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</si>
  <si>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</si>
  <si>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</si>
  <si>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</si>
  <si>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</si>
  <si>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</si>
  <si>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</si>
  <si>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</si>
  <si>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</si>
  <si>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</si>
  <si>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</si>
  <si>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</si>
  <si>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</si>
  <si>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</si>
  <si>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</si>
  <si>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</si>
  <si>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</si>
  <si>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</si>
  <si>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</si>
  <si>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</si>
  <si>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</si>
  <si>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</si>
  <si>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</si>
  <si>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</si>
  <si>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</si>
  <si>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</si>
  <si>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</si>
  <si>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</si>
  <si>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</si>
  <si>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</si>
  <si>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</si>
  <si>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</si>
  <si>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</si>
  <si>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</si>
  <si>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</si>
  <si>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</si>
  <si>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</si>
  <si>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</si>
  <si>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</si>
  <si>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</si>
  <si>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</si>
  <si>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</si>
  <si>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</si>
  <si>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</si>
  <si>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</si>
  <si>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</si>
  <si>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</si>
  <si>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</si>
  <si>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</si>
  <si>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</si>
  <si>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</si>
  <si>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</si>
  <si>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</si>
  <si>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</si>
  <si>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</si>
  <si>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</si>
  <si>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</si>
  <si>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</si>
  <si>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</si>
  <si>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</si>
  <si>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</si>
  <si>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</si>
  <si>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</si>
  <si>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</si>
  <si>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</si>
  <si>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</si>
  <si>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</si>
  <si>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</si>
  <si>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</si>
  <si>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</si>
  <si>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</si>
  <si>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</si>
  <si>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</si>
  <si>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</si>
  <si>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</si>
  <si>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</si>
  <si>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</si>
  <si>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</si>
  <si>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</si>
  <si>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</si>
  <si>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</si>
  <si>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</si>
  <si>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</si>
  <si>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</si>
  <si>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</si>
  <si>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</si>
  <si>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</si>
  <si>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</si>
  <si>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</si>
  <si>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</si>
  <si>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</si>
  <si>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</si>
  <si>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</si>
  <si>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</si>
  <si>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</si>
  <si>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</si>
  <si>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</si>
  <si>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</si>
  <si>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</si>
  <si>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</si>
  <si>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</si>
  <si>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</si>
  <si>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</si>
  <si>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</si>
  <si>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</si>
  <si>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</si>
  <si>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</si>
  <si>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</si>
  <si>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</si>
  <si>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</si>
  <si>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</si>
  <si>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</si>
  <si>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</si>
  <si>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</si>
  <si>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</si>
  <si>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</si>
  <si>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</si>
  <si>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</si>
  <si>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</si>
  <si>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</si>
  <si>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</si>
  <si>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</si>
  <si>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</si>
  <si>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</si>
  <si>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</si>
  <si>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</si>
  <si>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</si>
  <si>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</si>
  <si>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</si>
  <si>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</si>
  <si>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</si>
  <si>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</si>
  <si>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</si>
  <si>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</si>
  <si>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</si>
  <si>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</si>
  <si>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</si>
  <si>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</si>
  <si>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</si>
  <si>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</si>
  <si>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</si>
  <si>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</si>
  <si>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</si>
  <si>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</si>
  <si>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</si>
  <si>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</si>
  <si>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</si>
  <si>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</si>
  <si>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</si>
  <si>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</si>
  <si>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</si>
  <si>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</si>
  <si>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</si>
  <si>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</si>
  <si>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</si>
  <si>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</si>
  <si>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</si>
  <si>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</si>
  <si>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</si>
  <si>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</si>
  <si>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</si>
  <si>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</si>
  <si>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</si>
  <si>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</si>
  <si>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</si>
  <si>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</si>
  <si>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</si>
  <si>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</si>
  <si>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</si>
  <si>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</si>
  <si>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</si>
  <si>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</si>
  <si>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</si>
  <si>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</si>
  <si>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</si>
  <si>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</si>
  <si>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</si>
  <si>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</si>
  <si>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</si>
  <si>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</si>
  <si>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</si>
  <si>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</si>
  <si>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</si>
  <si>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</si>
  <si>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</si>
  <si>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</si>
  <si>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</si>
  <si>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</si>
  <si>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</si>
  <si>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</si>
  <si>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</si>
  <si>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</si>
  <si>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</si>
  <si>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</si>
  <si>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</si>
  <si>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</si>
  <si>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</si>
  <si>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</si>
  <si>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</si>
  <si>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</si>
  <si>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</si>
  <si>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</si>
  <si>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</si>
  <si>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</si>
  <si>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</si>
  <si>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</si>
  <si>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</si>
  <si>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</si>
  <si>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</si>
  <si>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</si>
  <si>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</si>
  <si>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</si>
  <si>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</si>
  <si>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</si>
  <si>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</si>
  <si>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</si>
  <si>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</si>
  <si>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</si>
  <si>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</si>
  <si>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</si>
  <si>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</si>
  <si>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</si>
  <si>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</si>
  <si>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</si>
  <si>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</si>
  <si>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</si>
  <si>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</si>
  <si>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</si>
  <si>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</si>
  <si>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</si>
  <si>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</si>
  <si>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</si>
  <si>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</si>
  <si>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</si>
  <si>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</si>
  <si>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</si>
  <si>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</si>
  <si>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</si>
  <si>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</si>
  <si>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</si>
  <si>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</si>
  <si>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</si>
  <si>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</si>
  <si>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</si>
  <si>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</si>
  <si>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</si>
  <si>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</si>
  <si>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</si>
  <si>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</si>
  <si>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</si>
  <si>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</si>
  <si>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</si>
  <si>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</si>
  <si>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</si>
  <si>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</si>
  <si>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</si>
  <si>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</si>
  <si>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</si>
  <si>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</si>
  <si>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</si>
  <si>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</si>
  <si>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</si>
  <si>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</si>
  <si>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</si>
  <si>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</si>
  <si>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</si>
  <si>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</si>
  <si>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</si>
  <si>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</si>
  <si>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</si>
  <si>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</si>
  <si>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</si>
  <si>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</si>
  <si>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</si>
  <si>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</si>
  <si>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</si>
  <si>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</si>
  <si>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</si>
  <si>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</si>
  <si>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</si>
  <si>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</si>
  <si>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</si>
  <si>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</si>
  <si>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</si>
  <si>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</si>
  <si>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</si>
  <si>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</si>
  <si>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</si>
  <si>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</si>
  <si>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</si>
  <si>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</si>
  <si>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</si>
  <si>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</si>
  <si>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</si>
  <si>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</si>
  <si>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</si>
  <si>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</si>
  <si>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</si>
  <si>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</si>
  <si>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</si>
  <si>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</si>
  <si>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</si>
  <si>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</si>
  <si>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</si>
  <si>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</si>
  <si>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</si>
  <si>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</si>
  <si>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</si>
  <si>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</si>
  <si>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</si>
  <si>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</si>
  <si>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</si>
  <si>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</si>
  <si>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</si>
  <si>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</si>
  <si>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</si>
  <si>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</si>
  <si>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</si>
  <si>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</si>
  <si>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</si>
  <si>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</si>
  <si>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</si>
  <si>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</si>
  <si>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</si>
  <si>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</si>
  <si>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</si>
  <si>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</si>
  <si>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</si>
  <si>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</si>
  <si>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</si>
  <si>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</si>
  <si>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</si>
  <si>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</si>
  <si>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</si>
  <si>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</si>
  <si>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</si>
  <si>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</si>
  <si>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</si>
  <si>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</si>
  <si>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</si>
  <si>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</si>
  <si>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</si>
  <si>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</si>
  <si>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</si>
  <si>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</si>
  <si>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</si>
  <si>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</si>
  <si>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</si>
  <si>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</si>
  <si>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</si>
  <si>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</si>
  <si>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</si>
  <si>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</si>
  <si>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</si>
  <si>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</si>
  <si>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</si>
  <si>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</si>
  <si>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</si>
  <si>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</si>
  <si>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</si>
  <si>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</si>
  <si>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</si>
  <si>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</si>
  <si>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</si>
  <si>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</si>
  <si>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</si>
  <si>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</si>
  <si>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</si>
  <si>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</si>
  <si>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</si>
  <si>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</si>
  <si>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</si>
  <si>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</si>
  <si>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</si>
  <si>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</si>
  <si>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</si>
  <si>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</si>
  <si>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</si>
  <si>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</si>
  <si>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</si>
  <si>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</si>
  <si>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</si>
  <si>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</si>
  <si>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</si>
  <si>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</si>
  <si>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</si>
  <si>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</si>
  <si>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</si>
  <si>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</si>
  <si>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</si>
  <si>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</si>
  <si>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</si>
  <si>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</si>
  <si>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</si>
  <si>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</si>
  <si>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</si>
  <si>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</si>
  <si>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</si>
  <si>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</si>
  <si>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</si>
  <si>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</si>
  <si>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</si>
  <si>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</si>
  <si>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</si>
  <si>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</si>
  <si>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</si>
  <si>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</si>
  <si>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</si>
  <si>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</si>
  <si>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</si>
  <si>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</si>
  <si>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</si>
  <si>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</si>
  <si>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</si>
  <si>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</si>
  <si>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</si>
  <si>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</si>
  <si>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</si>
  <si>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</si>
  <si>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</si>
  <si>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</si>
  <si>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</si>
  <si>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</si>
  <si>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</si>
  <si>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</si>
  <si>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</si>
  <si>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</si>
  <si>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</si>
  <si>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</si>
  <si>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</si>
  <si>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</si>
  <si>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</si>
  <si>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</si>
  <si>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</si>
  <si>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</si>
  <si>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</si>
  <si>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</si>
  <si>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</si>
  <si>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</si>
  <si>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</si>
  <si>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</si>
  <si>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</si>
  <si>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</si>
  <si>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</si>
  <si>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</si>
  <si>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</si>
  <si>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</si>
  <si>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</si>
  <si>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</si>
  <si>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</si>
  <si>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</si>
  <si>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</si>
  <si>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</si>
  <si>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</si>
  <si>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</si>
  <si>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</si>
  <si>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</si>
  <si>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</si>
  <si>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</si>
  <si>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</si>
  <si>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</si>
  <si>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</si>
  <si>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</si>
  <si>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</si>
  <si>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</si>
  <si>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</si>
  <si>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</si>
  <si>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</si>
  <si>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</si>
  <si>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</si>
  <si>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</si>
  <si>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</si>
  <si>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</si>
  <si>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</si>
  <si>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</si>
  <si>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</si>
  <si>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</si>
  <si>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</si>
  <si>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</si>
  <si>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</si>
  <si>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</si>
  <si>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</si>
  <si>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</si>
  <si>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</si>
  <si>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</si>
  <si>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</si>
  <si>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</si>
  <si>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</si>
  <si>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</si>
  <si>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</si>
  <si>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</si>
  <si>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</si>
  <si>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</si>
  <si>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</si>
  <si>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</si>
  <si>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</si>
  <si>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</si>
  <si>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</si>
  <si>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</si>
  <si>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</si>
  <si>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</si>
  <si>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</si>
  <si>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</si>
  <si>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</si>
  <si>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</si>
  <si>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</si>
  <si>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</si>
  <si>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</si>
  <si>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</si>
  <si>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</si>
  <si>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</si>
  <si>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</si>
  <si>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</si>
  <si>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</si>
  <si>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</si>
  <si>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</si>
  <si>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</si>
  <si>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</si>
  <si>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</si>
  <si>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</si>
  <si>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</si>
  <si>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</si>
  <si>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</si>
  <si>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</si>
  <si>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</si>
  <si>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</si>
  <si>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</si>
  <si>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</si>
  <si>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</si>
  <si>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</si>
  <si>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</si>
  <si>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</si>
  <si>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</si>
  <si>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</si>
  <si>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</si>
  <si>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</si>
  <si>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</si>
  <si>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</si>
  <si>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</si>
  <si>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</si>
  <si>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</si>
  <si>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</si>
  <si>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</si>
  <si>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</si>
  <si>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</si>
  <si>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</si>
  <si>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</si>
  <si>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</si>
  <si>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</si>
  <si>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</si>
  <si>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</si>
  <si>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</si>
  <si>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</si>
  <si>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</si>
  <si>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</si>
  <si>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</si>
  <si>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</si>
  <si>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</si>
  <si>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</si>
  <si>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</si>
  <si>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</si>
  <si>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</si>
  <si>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</si>
  <si>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</si>
  <si>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</si>
  <si>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</si>
  <si>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</si>
  <si>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</si>
  <si>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</si>
  <si>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</si>
  <si>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</si>
  <si>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</si>
  <si>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</si>
  <si>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</si>
  <si>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</si>
  <si>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</si>
  <si>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</si>
  <si>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</si>
  <si>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</si>
  <si>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</si>
  <si>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</si>
  <si>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</si>
  <si>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</si>
  <si>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</si>
  <si>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</si>
  <si>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</si>
  <si>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</si>
  <si>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</si>
  <si>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</si>
  <si>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</si>
  <si>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</si>
  <si>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</si>
  <si>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</si>
  <si>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</si>
  <si>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</si>
  <si>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</si>
  <si>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</si>
  <si>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</si>
  <si>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</si>
  <si>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</si>
  <si>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</si>
  <si>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</si>
  <si>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</si>
  <si>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</si>
  <si>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</si>
  <si>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</si>
  <si>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</si>
  <si>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</si>
  <si>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</si>
  <si>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</si>
  <si>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</si>
  <si>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</si>
  <si>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</si>
  <si>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</si>
  <si>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</si>
  <si>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</si>
  <si>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</si>
  <si>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</si>
  <si>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</si>
  <si>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</si>
  <si>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</si>
  <si>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</si>
  <si>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</si>
  <si>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</si>
  <si>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</si>
  <si>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</si>
  <si>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</si>
  <si>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</si>
  <si>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</si>
  <si>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</si>
  <si>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</si>
  <si>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</si>
  <si>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</si>
  <si>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</si>
  <si>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</si>
  <si>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</si>
  <si>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</si>
  <si>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</si>
  <si>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</si>
  <si>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</si>
  <si>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</si>
  <si>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</si>
  <si>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</si>
  <si>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</si>
  <si>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</si>
  <si>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</si>
  <si>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</si>
  <si>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</si>
  <si>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</si>
  <si>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</si>
  <si>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</si>
  <si>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</si>
  <si>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</si>
  <si>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</si>
  <si>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</si>
  <si>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</si>
  <si>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</si>
  <si>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</si>
  <si>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</si>
  <si>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</si>
  <si>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</si>
  <si>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</si>
  <si>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</si>
  <si>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</si>
  <si>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</si>
  <si>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</si>
  <si>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</si>
  <si>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</si>
  <si>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</si>
  <si>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</si>
  <si>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</si>
  <si>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</si>
  <si>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</si>
  <si>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</si>
  <si>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</si>
  <si>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</si>
  <si>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</si>
  <si>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</si>
  <si>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</si>
  <si>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</si>
  <si>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</si>
  <si>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</si>
  <si>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</si>
  <si>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</si>
  <si>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</si>
  <si>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</si>
  <si>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</si>
  <si>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</si>
  <si>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</si>
  <si>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</si>
  <si>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</si>
  <si>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</si>
  <si>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</si>
  <si>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</si>
  <si>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</si>
  <si>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</si>
  <si>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</si>
  <si>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</si>
  <si>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</si>
  <si>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</si>
  <si>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</si>
  <si>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</si>
  <si>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</si>
  <si>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</si>
  <si>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</si>
  <si>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</si>
  <si>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</si>
  <si>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</si>
  <si>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</si>
  <si>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</si>
  <si>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</si>
  <si>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</si>
  <si>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</si>
  <si>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</si>
  <si>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</si>
  <si>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</si>
  <si>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</si>
  <si>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</si>
  <si>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MARIA ZAMBRANO QUIROZ</t>
  </si>
  <si>
    <t>COLEGIO PANAMA</t>
  </si>
  <si>
    <t>003</t>
  </si>
  <si>
    <t>AUXILIAR EN ATENCIÓN A LA PRIMERA INFACIA</t>
  </si>
  <si>
    <t>019</t>
  </si>
  <si>
    <t>015</t>
  </si>
  <si>
    <t>012</t>
  </si>
  <si>
    <t>020</t>
  </si>
  <si>
    <t>DOCENTE EM LOS NIVELES DE PREESCOLAR (PÁRVULO A TRANSICIÓN) EN EL COLEGIO PANAMA UBICADO EN LA CARRERA 5C, 39 - 64 BARRIO PÁNAMA</t>
  </si>
  <si>
    <t>MARIA ZAMBRABO QUIROZ</t>
  </si>
  <si>
    <t>fundacionsonandoparaelfuturo@hotmail.com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</si>
  <si>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</si>
  <si>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CARRERA 22 # 22B - 55 - VALLEDUPAR - CESAR</t>
  </si>
  <si>
    <t>3006166057</t>
  </si>
  <si>
    <t>MZ E CASA 4A  -   CLUB HOUSE - VALLEDUPAR - CESAR</t>
  </si>
  <si>
    <t>2021-47-10001256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</si>
</sst>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4" zoomScale="40" zoomScaleNormal="40" zoomScaleSheetLayoutView="40" zoomScalePageLayoutView="40" workbookViewId="0">
      <selection activeCell="L20" sqref="L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2653</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56" t="s">
        <v>2691</v>
      </c>
      <c r="D15" s="35"/>
      <c r="E15" s="35"/>
      <c r="F15" s="5"/>
      <c r="G15" s="32" t="s">
        <v>1168</v>
      </c>
      <c r="H15" s="103" t="s">
        <v>711</v>
      </c>
      <c r="I15" s="32" t="s">
        <v>2624</v>
      </c>
      <c r="J15" s="108" t="s">
        <v>2626</v>
      </c>
      <c r="L15" s="209" t="s">
        <v>8</v>
      </c>
      <c r="M15" s="209"/>
      <c r="N15" s="12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901340441</v>
      </c>
      <c r="C20" s="5"/>
      <c r="D20" s="73"/>
      <c r="E20" s="5"/>
      <c r="F20" s="5"/>
      <c r="G20" s="5"/>
      <c r="H20" s="186"/>
      <c r="I20" s="149" t="s">
        <v>711</v>
      </c>
      <c r="J20" s="150" t="s">
        <v>720</v>
      </c>
      <c r="K20" s="151">
        <v>2359871983</v>
      </c>
      <c r="L20" s="152">
        <v>44242</v>
      </c>
      <c r="M20" s="152">
        <v>44561</v>
      </c>
      <c r="N20" s="135">
        <f>+(M20-L20)/30</f>
        <v>10.633333333333333</v>
      </c>
      <c r="O20" s="138"/>
      <c r="U20" s="134"/>
      <c r="V20" s="105">
        <f ca="1">NOW()</f>
        <v>44194.87707037037</v>
      </c>
      <c r="W20" s="105">
        <f ca="1">NOW()</f>
        <v>44194.87707037037</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FUNDACIÓN SOÑANDO PARA EL FUTURO</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2687</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40" t="s">
        <v>4</v>
      </c>
      <c r="B43" s="241"/>
      <c r="C43" s="241"/>
      <c r="D43" s="241"/>
      <c r="E43" s="241"/>
      <c r="F43" s="241"/>
      <c r="G43" s="241"/>
      <c r="H43" s="241"/>
      <c r="I43" s="241"/>
      <c r="J43" s="241"/>
      <c r="K43" s="241"/>
      <c r="L43" s="241"/>
      <c r="M43" s="241"/>
      <c r="N43" s="241"/>
      <c r="O43" s="242"/>
      <c r="P43" s="76"/>
    </row>
    <row r="44" spans="1:16" ht="15" customHeight="1" x14ac:dyDescent="0.3">
      <c r="A44" s="243" t="s">
        <v>2654</v>
      </c>
      <c r="B44" s="244"/>
      <c r="C44" s="244"/>
      <c r="D44" s="244"/>
      <c r="E44" s="244"/>
      <c r="F44" s="244"/>
      <c r="G44" s="244"/>
      <c r="H44" s="244"/>
      <c r="I44" s="244"/>
      <c r="J44" s="244"/>
      <c r="K44" s="244"/>
      <c r="L44" s="244"/>
      <c r="M44" s="244"/>
      <c r="N44" s="244"/>
      <c r="O44" s="245"/>
    </row>
    <row r="45" spans="1:16" x14ac:dyDescent="0.3">
      <c r="A45" s="246"/>
      <c r="B45" s="247"/>
      <c r="C45" s="247"/>
      <c r="D45" s="247"/>
      <c r="E45" s="247"/>
      <c r="F45" s="247"/>
      <c r="G45" s="247"/>
      <c r="H45" s="247"/>
      <c r="I45" s="247"/>
      <c r="J45" s="247"/>
      <c r="K45" s="247"/>
      <c r="L45" s="247"/>
      <c r="M45" s="247"/>
      <c r="N45" s="247"/>
      <c r="O45" s="24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2677</v>
      </c>
      <c r="C48" s="112" t="s">
        <v>32</v>
      </c>
      <c r="D48" s="110" t="s">
        <v>2678</v>
      </c>
      <c r="E48" s="145">
        <v>42034</v>
      </c>
      <c r="F48" s="145">
        <v>42338</v>
      </c>
      <c r="G48" s="160">
        <f>IF(AND(E48&lt;&gt;"",F48&lt;&gt;""),((F48-E48)/30),"")</f>
        <v>10.133333333333333</v>
      </c>
      <c r="H48" s="114" t="s">
        <v>2679</v>
      </c>
      <c r="I48" s="113" t="s">
        <v>459</v>
      </c>
      <c r="J48" s="113" t="s">
        <v>461</v>
      </c>
      <c r="K48" s="116">
        <v>8709092</v>
      </c>
      <c r="L48" s="115" t="s">
        <v>1148</v>
      </c>
      <c r="M48" s="117">
        <v>0</v>
      </c>
      <c r="N48" s="115" t="s">
        <v>27</v>
      </c>
      <c r="O48" s="115" t="s">
        <v>26</v>
      </c>
      <c r="P48" s="78"/>
    </row>
    <row r="49" spans="1:16" s="6" customFormat="1" ht="24.75" customHeight="1" x14ac:dyDescent="0.3">
      <c r="A49" s="143">
        <v>2</v>
      </c>
      <c r="B49" s="122" t="s">
        <v>2677</v>
      </c>
      <c r="C49" s="112" t="s">
        <v>32</v>
      </c>
      <c r="D49" s="110" t="s">
        <v>2680</v>
      </c>
      <c r="E49" s="145">
        <v>42569</v>
      </c>
      <c r="F49" s="145">
        <v>42704</v>
      </c>
      <c r="G49" s="160">
        <f t="shared" ref="G49:G50" si="2">IF(AND(E49&lt;&gt;"",F49&lt;&gt;""),((F49-E49)/30),"")</f>
        <v>4.5</v>
      </c>
      <c r="H49" s="114" t="s">
        <v>2684</v>
      </c>
      <c r="I49" s="113" t="s">
        <v>459</v>
      </c>
      <c r="J49" s="113" t="s">
        <v>461</v>
      </c>
      <c r="K49" s="116">
        <v>4076839</v>
      </c>
      <c r="L49" s="115" t="s">
        <v>1148</v>
      </c>
      <c r="M49" s="117">
        <v>0</v>
      </c>
      <c r="N49" s="115" t="s">
        <v>27</v>
      </c>
      <c r="O49" s="115" t="s">
        <v>26</v>
      </c>
      <c r="P49" s="78"/>
    </row>
    <row r="50" spans="1:16" s="6" customFormat="1" ht="24.75" customHeight="1" x14ac:dyDescent="0.3">
      <c r="A50" s="143">
        <v>3</v>
      </c>
      <c r="B50" s="122" t="s">
        <v>2677</v>
      </c>
      <c r="C50" s="112" t="s">
        <v>32</v>
      </c>
      <c r="D50" s="110" t="s">
        <v>2681</v>
      </c>
      <c r="E50" s="145">
        <v>42765</v>
      </c>
      <c r="F50" s="145">
        <v>43069</v>
      </c>
      <c r="G50" s="160">
        <f t="shared" si="2"/>
        <v>10.133333333333333</v>
      </c>
      <c r="H50" s="122" t="s">
        <v>2684</v>
      </c>
      <c r="I50" s="113" t="s">
        <v>459</v>
      </c>
      <c r="J50" s="113" t="s">
        <v>461</v>
      </c>
      <c r="K50" s="116">
        <v>9952452</v>
      </c>
      <c r="L50" s="115" t="s">
        <v>1148</v>
      </c>
      <c r="M50" s="117">
        <v>0</v>
      </c>
      <c r="N50" s="115" t="s">
        <v>27</v>
      </c>
      <c r="O50" s="115" t="s">
        <v>26</v>
      </c>
      <c r="P50" s="78"/>
    </row>
    <row r="51" spans="1:16" s="6" customFormat="1" ht="24.75" customHeight="1" outlineLevel="1" x14ac:dyDescent="0.3">
      <c r="A51" s="143">
        <v>4</v>
      </c>
      <c r="B51" s="122" t="s">
        <v>2677</v>
      </c>
      <c r="C51" s="112" t="s">
        <v>32</v>
      </c>
      <c r="D51" s="110" t="s">
        <v>2682</v>
      </c>
      <c r="E51" s="145">
        <v>43130</v>
      </c>
      <c r="F51" s="145">
        <v>43434</v>
      </c>
      <c r="G51" s="160">
        <f t="shared" ref="G51:G107" si="3">IF(AND(E51&lt;&gt;"",F51&lt;&gt;""),((F51-E51)/30),"")</f>
        <v>10.133333333333333</v>
      </c>
      <c r="H51" s="122" t="s">
        <v>2684</v>
      </c>
      <c r="I51" s="113" t="s">
        <v>459</v>
      </c>
      <c r="J51" s="113" t="s">
        <v>461</v>
      </c>
      <c r="K51" s="116">
        <v>10542190</v>
      </c>
      <c r="L51" s="115" t="s">
        <v>1148</v>
      </c>
      <c r="M51" s="117">
        <v>0</v>
      </c>
      <c r="N51" s="115" t="s">
        <v>27</v>
      </c>
      <c r="O51" s="115" t="s">
        <v>26</v>
      </c>
      <c r="P51" s="78"/>
    </row>
    <row r="52" spans="1:16" s="7" customFormat="1" ht="24.75" customHeight="1" outlineLevel="1" x14ac:dyDescent="0.3">
      <c r="A52" s="144">
        <v>5</v>
      </c>
      <c r="B52" s="122" t="s">
        <v>2677</v>
      </c>
      <c r="C52" s="112" t="s">
        <v>32</v>
      </c>
      <c r="D52" s="110" t="s">
        <v>2683</v>
      </c>
      <c r="E52" s="145">
        <v>43495</v>
      </c>
      <c r="F52" s="145">
        <v>43623</v>
      </c>
      <c r="G52" s="160">
        <f t="shared" si="3"/>
        <v>4.2666666666666666</v>
      </c>
      <c r="H52" s="122" t="s">
        <v>2684</v>
      </c>
      <c r="I52" s="113" t="s">
        <v>459</v>
      </c>
      <c r="J52" s="113" t="s">
        <v>461</v>
      </c>
      <c r="K52" s="116">
        <v>5113097</v>
      </c>
      <c r="L52" s="115" t="s">
        <v>1148</v>
      </c>
      <c r="M52" s="117">
        <v>0</v>
      </c>
      <c r="N52" s="115" t="s">
        <v>27</v>
      </c>
      <c r="O52" s="115" t="s">
        <v>26</v>
      </c>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40" t="s">
        <v>2633</v>
      </c>
      <c r="B109" s="241"/>
      <c r="C109" s="241"/>
      <c r="D109" s="241"/>
      <c r="E109" s="241"/>
      <c r="F109" s="241"/>
      <c r="G109" s="241"/>
      <c r="H109" s="241"/>
      <c r="I109" s="241"/>
      <c r="J109" s="241"/>
      <c r="K109" s="241"/>
      <c r="L109" s="241"/>
      <c r="M109" s="241"/>
      <c r="N109" s="241"/>
      <c r="O109" s="242"/>
      <c r="P109" s="76"/>
    </row>
    <row r="110" spans="1:16" ht="15" customHeight="1" x14ac:dyDescent="0.3">
      <c r="A110" s="243" t="s">
        <v>2655</v>
      </c>
      <c r="B110" s="244"/>
      <c r="C110" s="244"/>
      <c r="D110" s="244"/>
      <c r="E110" s="244"/>
      <c r="F110" s="244"/>
      <c r="G110" s="244"/>
      <c r="H110" s="244"/>
      <c r="I110" s="244"/>
      <c r="J110" s="244"/>
      <c r="K110" s="244"/>
      <c r="L110" s="244"/>
      <c r="M110" s="244"/>
      <c r="N110" s="244"/>
      <c r="O110" s="245"/>
    </row>
    <row r="111" spans="1:16" ht="15" thickBot="1" x14ac:dyDescent="0.35">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5">
      <c r="I112" s="228" t="s">
        <v>9</v>
      </c>
      <c r="J112" s="229"/>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37" t="s">
        <v>2643</v>
      </c>
      <c r="J167" s="238"/>
      <c r="K167" s="238"/>
      <c r="L167" s="238"/>
      <c r="M167" s="238"/>
      <c r="N167" s="238"/>
      <c r="O167" s="239"/>
      <c r="U167" s="51"/>
    </row>
    <row r="168" spans="1:28" x14ac:dyDescent="0.3">
      <c r="A168" s="9"/>
      <c r="B168" s="223" t="s">
        <v>2657</v>
      </c>
      <c r="C168" s="223"/>
      <c r="D168" s="223"/>
      <c r="E168" s="8"/>
      <c r="F168" s="5"/>
      <c r="H168" s="81" t="s">
        <v>2656</v>
      </c>
      <c r="I168" s="237"/>
      <c r="J168" s="238"/>
      <c r="K168" s="238"/>
      <c r="L168" s="238"/>
      <c r="M168" s="238"/>
      <c r="N168" s="238"/>
      <c r="O168" s="239"/>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2667</v>
      </c>
      <c r="B172" s="181"/>
      <c r="C172" s="181"/>
      <c r="D172" s="181"/>
      <c r="E172" s="181"/>
      <c r="F172" s="181"/>
      <c r="G172" s="181"/>
      <c r="H172" s="181"/>
      <c r="I172" s="181"/>
      <c r="J172" s="181"/>
      <c r="K172" s="181"/>
      <c r="L172" s="181"/>
      <c r="M172" s="181"/>
      <c r="N172" s="181"/>
      <c r="O172" s="182"/>
      <c r="P172" s="76"/>
    </row>
    <row r="173" spans="1:28" ht="15" customHeight="1" x14ac:dyDescent="0.3">
      <c r="A173" s="195" t="s">
        <v>2673</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2668</v>
      </c>
      <c r="C179" s="221"/>
      <c r="D179" s="221"/>
      <c r="E179" s="171">
        <v>0.02</v>
      </c>
      <c r="F179" s="170">
        <v>0.01</v>
      </c>
      <c r="G179" s="165">
        <f>IF(F179&gt;0,SUM(E179+F179),"")</f>
        <v>0.03</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70796159.489999995</v>
      </c>
      <c r="F185" s="92"/>
      <c r="G185" s="93"/>
      <c r="H185" s="88"/>
      <c r="I185" s="90" t="s">
        <v>2627</v>
      </c>
      <c r="J185" s="166">
        <f>+SUM(M179:M183)</f>
        <v>0.03</v>
      </c>
      <c r="K185" s="202" t="s">
        <v>2628</v>
      </c>
      <c r="L185" s="202"/>
      <c r="M185" s="94">
        <f>+J185*(SUM(K20:K35))</f>
        <v>70796159.489999995</v>
      </c>
      <c r="N185" s="95"/>
      <c r="O185" s="96"/>
    </row>
    <row r="186" spans="1:28" ht="15" thickBot="1" x14ac:dyDescent="0.35">
      <c r="A186" s="10"/>
      <c r="B186" s="97"/>
      <c r="C186" s="97"/>
      <c r="D186" s="97"/>
      <c r="E186" s="97"/>
      <c r="F186" s="97"/>
      <c r="G186" s="97"/>
      <c r="H186" s="97"/>
      <c r="I186" s="168" t="s">
        <v>2672</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27" t="s">
        <v>2636</v>
      </c>
      <c r="C192" s="227"/>
      <c r="E192" s="5" t="s">
        <v>20</v>
      </c>
      <c r="H192" s="26" t="s">
        <v>24</v>
      </c>
      <c r="J192" s="5" t="s">
        <v>2637</v>
      </c>
      <c r="K192" s="5"/>
      <c r="M192" s="5"/>
      <c r="N192" s="5"/>
      <c r="O192" s="8"/>
      <c r="Q192" s="154"/>
      <c r="R192" s="155"/>
      <c r="S192" s="155"/>
      <c r="T192" s="154"/>
    </row>
    <row r="193" spans="1:18" x14ac:dyDescent="0.3">
      <c r="A193" s="9"/>
      <c r="C193" s="125">
        <v>43791</v>
      </c>
      <c r="D193" s="5"/>
      <c r="E193" s="126">
        <v>3363</v>
      </c>
      <c r="F193" s="5"/>
      <c r="G193" s="5"/>
      <c r="H193" s="147" t="s">
        <v>2676</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2658</v>
      </c>
      <c r="C199" s="194"/>
      <c r="D199" s="194"/>
      <c r="E199" s="194"/>
      <c r="F199" s="194"/>
      <c r="G199" s="194"/>
      <c r="H199" s="194"/>
      <c r="I199" s="194"/>
      <c r="J199" s="194"/>
      <c r="K199" s="194"/>
      <c r="L199" s="194"/>
      <c r="M199" s="194"/>
      <c r="N199" s="194"/>
      <c r="O199" s="8"/>
    </row>
    <row r="200" spans="1:18" x14ac:dyDescent="0.3">
      <c r="A200" s="9"/>
      <c r="B200" s="224"/>
      <c r="C200" s="224"/>
      <c r="D200" s="224"/>
      <c r="E200" s="224"/>
      <c r="F200" s="224"/>
      <c r="G200" s="224"/>
      <c r="H200" s="224"/>
      <c r="I200" s="224"/>
      <c r="J200" s="224"/>
      <c r="K200" s="224"/>
      <c r="L200" s="224"/>
      <c r="M200" s="224"/>
      <c r="N200" s="224"/>
      <c r="O200" s="8"/>
    </row>
    <row r="201" spans="1:18" x14ac:dyDescent="0.3">
      <c r="A201" s="9"/>
      <c r="B201" s="225" t="s">
        <v>2648</v>
      </c>
      <c r="C201" s="226"/>
      <c r="D201" s="226"/>
      <c r="E201" s="226"/>
      <c r="F201" s="226"/>
      <c r="G201" s="226"/>
      <c r="H201" s="226"/>
      <c r="I201" s="226"/>
      <c r="J201" s="226"/>
      <c r="K201" s="226"/>
      <c r="L201" s="226"/>
      <c r="M201" s="226"/>
      <c r="N201" s="226"/>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2688</v>
      </c>
      <c r="J211" s="27" t="s">
        <v>2622</v>
      </c>
      <c r="K211" s="148" t="s">
        <v>2690</v>
      </c>
      <c r="L211" s="21"/>
      <c r="M211" s="21"/>
      <c r="N211" s="21"/>
      <c r="O211" s="8"/>
    </row>
    <row r="212" spans="1:15" x14ac:dyDescent="0.3">
      <c r="A212" s="9"/>
      <c r="B212" s="27" t="s">
        <v>2619</v>
      </c>
      <c r="C212" s="147" t="s">
        <v>2685</v>
      </c>
      <c r="D212" s="21"/>
      <c r="G212" s="27" t="s">
        <v>2621</v>
      </c>
      <c r="H212" s="148" t="s">
        <v>2689</v>
      </c>
      <c r="J212" s="27" t="s">
        <v>2623</v>
      </c>
      <c r="K212" s="147"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Adolfo</cp:lastModifiedBy>
  <cp:lastPrinted>2020-12-30T02:01:50Z</cp:lastPrinted>
  <dcterms:created xsi:type="dcterms:W3CDTF">2020-10-14T21:57:42Z</dcterms:created>
  <dcterms:modified xsi:type="dcterms:W3CDTF">2020-12-30T02:03:13Z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