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BETTO\"/>
    </mc:Choice>
  </mc:AlternateContent>
  <xr:revisionPtr revIDLastSave="0" documentId="13_ncr:1_{41654D18-C404-4CDA-901C-F3E3FB93FB2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60" windowWidth="20610" windowHeight="109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<sst xmlns="http://schemas.openxmlformats.org/spreadsheetml/2006/main" count="3076" uniqueCount="2692">
  <si>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</si>
  <si>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</si>
  <si>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</si>
  <si>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</si>
  <si>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</si>
  <si>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</si>
  <si>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</si>
  <si>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</si>
  <si>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</si>
  <si>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</si>
  <si>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</si>
  <si>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</si>
  <si>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</si>
  <si>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</si>
  <si>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</si>
  <si>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</si>
  <si>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</si>
  <si>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</si>
  <si>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</si>
  <si>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</si>
  <si>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</si>
  <si>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</si>
  <si>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</si>
  <si>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</si>
  <si>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</si>
  <si>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</si>
  <si>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</si>
  <si>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</si>
  <si>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</si>
  <si>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</si>
  <si>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</si>
  <si>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</si>
  <si>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</si>
  <si>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</si>
  <si>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</si>
  <si>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</si>
  <si>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</si>
  <si>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</si>
  <si>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</si>
  <si>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</si>
  <si>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</si>
  <si>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</si>
  <si>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</si>
  <si>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</si>
  <si>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</si>
  <si>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</si>
  <si>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</si>
  <si>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</si>
  <si>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</si>
  <si>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</si>
  <si>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</si>
  <si>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</si>
  <si>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</si>
  <si>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</si>
  <si>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</si>
  <si>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</si>
  <si>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</si>
  <si>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</si>
  <si>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</si>
  <si>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</si>
  <si>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</si>
  <si>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</si>
  <si>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</si>
  <si>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</si>
  <si>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</si>
  <si>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</si>
  <si>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</si>
  <si>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</si>
  <si>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</si>
  <si>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</si>
  <si>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</si>
  <si>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</si>
  <si>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</si>
  <si>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</si>
  <si>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</si>
  <si>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</si>
  <si>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</si>
  <si>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</si>
  <si>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</si>
  <si>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</si>
  <si>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</si>
  <si>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</si>
  <si>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</si>
  <si>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</si>
  <si>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</si>
  <si>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</si>
  <si>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</si>
  <si>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</si>
  <si>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</si>
  <si>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</si>
  <si>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</si>
  <si>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</si>
  <si>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</si>
  <si>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</si>
  <si>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</si>
  <si>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</si>
  <si>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</si>
  <si>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</si>
  <si>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</si>
  <si>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</si>
  <si>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</si>
  <si>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</si>
  <si>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</si>
  <si>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</si>
  <si>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</si>
  <si>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</si>
  <si>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</si>
  <si>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</si>
  <si>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</si>
  <si>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</si>
  <si>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</si>
  <si>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</si>
  <si>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</si>
  <si>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</si>
  <si>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</si>
  <si>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</si>
  <si>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</si>
  <si>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</si>
  <si>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</si>
  <si>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</si>
  <si>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</si>
  <si>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</si>
  <si>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</si>
  <si>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</si>
  <si>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</si>
  <si>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</si>
  <si>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</si>
  <si>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</si>
  <si>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</si>
  <si>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</si>
  <si>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</si>
  <si>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</si>
  <si>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</si>
  <si>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</si>
  <si>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</si>
  <si>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</si>
  <si>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</si>
  <si>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</si>
  <si>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</si>
  <si>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</si>
  <si>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</si>
  <si>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</si>
  <si>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</si>
  <si>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</si>
  <si>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</si>
  <si>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</si>
  <si>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</si>
  <si>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</si>
  <si>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</si>
  <si>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</si>
  <si>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</si>
  <si>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</si>
  <si>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</si>
  <si>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</si>
  <si>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</si>
  <si>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</si>
  <si>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</si>
  <si>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</si>
  <si>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</si>
  <si>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</si>
  <si>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</si>
  <si>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</si>
  <si>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</si>
  <si>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</si>
  <si>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</si>
  <si>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</si>
  <si>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</si>
  <si>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</si>
  <si>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</si>
  <si>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</si>
  <si>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</si>
  <si>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</si>
  <si>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</si>
  <si>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</si>
  <si>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</si>
  <si>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</si>
  <si>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</si>
  <si>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</si>
  <si>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</si>
  <si>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</si>
  <si>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</si>
  <si>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</si>
  <si>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</si>
  <si>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</si>
  <si>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</si>
  <si>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</si>
  <si>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</si>
  <si>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</si>
  <si>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</si>
  <si>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</si>
  <si>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</si>
  <si>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</si>
  <si>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</si>
  <si>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</si>
  <si>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</si>
  <si>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</si>
  <si>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</si>
  <si>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</si>
  <si>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</si>
  <si>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</si>
  <si>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</si>
  <si>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</si>
  <si>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</si>
  <si>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</si>
  <si>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</si>
  <si>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</si>
  <si>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</si>
  <si>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</si>
  <si>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</si>
  <si>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</si>
  <si>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</si>
  <si>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</si>
  <si>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</si>
  <si>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</si>
  <si>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</si>
  <si>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</si>
  <si>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</si>
  <si>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</si>
  <si>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</si>
  <si>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</si>
  <si>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</si>
  <si>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</si>
  <si>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</si>
  <si>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</si>
  <si>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</si>
  <si>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</si>
  <si>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</si>
  <si>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</si>
  <si>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</si>
  <si>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</si>
  <si>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</si>
  <si>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</si>
  <si>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</si>
  <si>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</si>
  <si>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</si>
  <si>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</si>
  <si>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</si>
  <si>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</si>
  <si>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</si>
  <si>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</si>
  <si>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</si>
  <si>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</si>
  <si>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</si>
  <si>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</si>
  <si>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</si>
  <si>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</si>
  <si>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</si>
  <si>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</si>
  <si>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</si>
  <si>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</si>
  <si>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</si>
  <si>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</si>
  <si>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</si>
  <si>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</si>
  <si>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</si>
  <si>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</si>
  <si>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</si>
  <si>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</si>
  <si>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</si>
  <si>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</si>
  <si>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</si>
  <si>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</si>
  <si>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</si>
  <si>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</si>
  <si>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</si>
  <si>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</si>
  <si>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</si>
  <si>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</si>
  <si>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</si>
  <si>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</si>
  <si>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</si>
  <si>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</si>
  <si>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</si>
  <si>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</si>
  <si>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</si>
  <si>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</si>
  <si>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</si>
  <si>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</si>
  <si>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</si>
  <si>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</si>
  <si>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</si>
  <si>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</si>
  <si>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</si>
  <si>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</si>
  <si>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</si>
  <si>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</si>
  <si>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</si>
  <si>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</si>
  <si>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</si>
  <si>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</si>
  <si>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</si>
  <si>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</si>
  <si>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</si>
  <si>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</si>
  <si>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</si>
  <si>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</si>
  <si>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</si>
  <si>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</si>
  <si>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</si>
  <si>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</si>
  <si>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</si>
  <si>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</si>
  <si>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</si>
  <si>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</si>
  <si>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</si>
  <si>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</si>
  <si>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</si>
  <si>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</si>
  <si>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</si>
  <si>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</si>
  <si>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</si>
  <si>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</si>
  <si>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</si>
  <si>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</si>
  <si>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</si>
  <si>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</si>
  <si>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</si>
  <si>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</si>
  <si>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</si>
  <si>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</si>
  <si>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</si>
  <si>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</si>
  <si>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</si>
  <si>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</si>
  <si>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</si>
  <si>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</si>
  <si>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</si>
  <si>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</si>
  <si>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</si>
  <si>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</si>
  <si>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</si>
  <si>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</si>
  <si>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</si>
  <si>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</si>
  <si>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</si>
  <si>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</si>
  <si>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</si>
  <si>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</si>
  <si>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</si>
  <si>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</si>
  <si>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</si>
  <si>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</si>
  <si>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</si>
  <si>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</si>
  <si>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</si>
  <si>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</si>
  <si>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</si>
  <si>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</si>
  <si>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</si>
  <si>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</si>
  <si>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</si>
  <si>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</si>
  <si>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</si>
  <si>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</si>
  <si>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</si>
  <si>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</si>
  <si>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</si>
  <si>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</si>
  <si>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</si>
  <si>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</si>
  <si>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</si>
  <si>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</si>
  <si>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</si>
  <si>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</si>
  <si>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</si>
  <si>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</si>
  <si>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</si>
  <si>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</si>
  <si>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</si>
  <si>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</si>
  <si>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</si>
  <si>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</si>
  <si>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</si>
  <si>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</si>
  <si>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</si>
  <si>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</si>
  <si>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</si>
  <si>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</si>
  <si>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</si>
  <si>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</si>
  <si>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</si>
  <si>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</si>
  <si>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</si>
  <si>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</si>
  <si>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</si>
  <si>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</si>
  <si>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</si>
  <si>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</si>
  <si>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</si>
  <si>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</si>
  <si>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</si>
  <si>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</si>
  <si>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</si>
  <si>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</si>
  <si>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</si>
  <si>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</si>
  <si>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</si>
  <si>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</si>
  <si>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</si>
  <si>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</si>
  <si>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</si>
  <si>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</si>
  <si>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</si>
  <si>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</si>
  <si>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</si>
  <si>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</si>
  <si>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</si>
  <si>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</si>
  <si>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</si>
  <si>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</si>
  <si>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</si>
  <si>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</si>
  <si>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</si>
  <si>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</si>
  <si>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</si>
  <si>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</si>
  <si>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</si>
  <si>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</si>
  <si>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</si>
  <si>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</si>
  <si>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</si>
  <si>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</si>
  <si>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</si>
  <si>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</si>
  <si>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</si>
  <si>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</si>
  <si>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</si>
  <si>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</si>
  <si>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</si>
  <si>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</si>
  <si>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</si>
  <si>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</si>
  <si>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</si>
  <si>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</si>
  <si>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</si>
  <si>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</si>
  <si>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</si>
  <si>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</si>
  <si>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</si>
  <si>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</si>
  <si>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</si>
  <si>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</si>
  <si>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</si>
  <si>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</si>
  <si>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</si>
  <si>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</si>
  <si>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</si>
  <si>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</si>
  <si>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</si>
  <si>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</si>
  <si>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</si>
  <si>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</si>
  <si>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</si>
  <si>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</si>
  <si>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</si>
  <si>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</si>
  <si>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</si>
  <si>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</si>
  <si>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</si>
  <si>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</si>
  <si>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</si>
  <si>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</si>
  <si>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</si>
  <si>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</si>
  <si>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</si>
  <si>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</si>
  <si>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</si>
  <si>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</si>
  <si>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</si>
  <si>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</si>
  <si>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</si>
  <si>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</si>
  <si>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</si>
  <si>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</si>
  <si>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</si>
  <si>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</si>
  <si>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</si>
  <si>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</si>
  <si>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</si>
  <si>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</si>
  <si>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</si>
  <si>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</si>
  <si>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</si>
  <si>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</si>
  <si>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</si>
  <si>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</si>
  <si>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</si>
  <si>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</si>
  <si>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</si>
  <si>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</si>
  <si>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</si>
  <si>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</si>
  <si>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</si>
  <si>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</si>
  <si>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</si>
  <si>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</si>
  <si>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</si>
  <si>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</si>
  <si>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</si>
  <si>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</si>
  <si>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</si>
  <si>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</si>
  <si>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</si>
  <si>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</si>
  <si>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</si>
  <si>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</si>
  <si>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</si>
  <si>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</si>
  <si>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</si>
  <si>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</si>
  <si>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</si>
  <si>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</si>
  <si>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</si>
  <si>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</si>
  <si>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</si>
  <si>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</si>
  <si>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</si>
  <si>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</si>
  <si>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</si>
  <si>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</si>
  <si>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</si>
  <si>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</si>
  <si>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</si>
  <si>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</si>
  <si>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</si>
  <si>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</si>
  <si>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</si>
  <si>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</si>
  <si>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</si>
  <si>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</si>
  <si>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</si>
  <si>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</si>
  <si>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</si>
  <si>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</si>
  <si>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</si>
  <si>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</si>
  <si>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</si>
  <si>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</si>
  <si>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</si>
  <si>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</si>
  <si>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</si>
  <si>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</si>
  <si>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</si>
  <si>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</si>
  <si>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</si>
  <si>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</si>
  <si>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</si>
  <si>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</si>
  <si>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</si>
  <si>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</si>
  <si>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</si>
  <si>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</si>
  <si>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</si>
  <si>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</si>
  <si>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</si>
  <si>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</si>
  <si>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</si>
  <si>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</si>
  <si>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</si>
  <si>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</si>
  <si>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</si>
  <si>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</si>
  <si>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</si>
  <si>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</si>
  <si>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</si>
  <si>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</si>
  <si>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</si>
  <si>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</si>
  <si>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</si>
  <si>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</si>
  <si>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</si>
  <si>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</si>
  <si>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</si>
  <si>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</si>
  <si>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</si>
  <si>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</si>
  <si>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</si>
  <si>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</si>
  <si>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</si>
  <si>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</si>
  <si>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</si>
  <si>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</si>
  <si>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</si>
  <si>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</si>
  <si>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</si>
  <si>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</si>
  <si>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</si>
  <si>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</si>
  <si>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</si>
  <si>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</si>
  <si>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</si>
  <si>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</si>
  <si>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</si>
  <si>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</si>
  <si>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</si>
  <si>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</si>
  <si>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</si>
  <si>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</si>
  <si>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</si>
  <si>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</si>
  <si>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</si>
  <si>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</si>
  <si>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</si>
  <si>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</si>
  <si>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</si>
  <si>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</si>
  <si>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</si>
  <si>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</si>
  <si>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</si>
  <si>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</si>
  <si>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</si>
  <si>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</si>
  <si>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</si>
  <si>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</si>
  <si>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</si>
  <si>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</si>
  <si>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</si>
  <si>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</si>
  <si>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</si>
  <si>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</si>
  <si>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</si>
  <si>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</si>
  <si>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</si>
  <si>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</si>
  <si>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</si>
  <si>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</si>
  <si>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</si>
  <si>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</si>
  <si>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</si>
  <si>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</si>
  <si>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</si>
  <si>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</si>
  <si>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</si>
  <si>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</si>
  <si>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</si>
  <si>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</si>
  <si>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</si>
  <si>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</si>
  <si>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</si>
  <si>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</si>
  <si>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</si>
  <si>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</si>
  <si>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</si>
  <si>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</si>
  <si>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</si>
  <si>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</si>
  <si>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</si>
  <si>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</si>
  <si>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</si>
  <si>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</si>
  <si>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</si>
  <si>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</si>
  <si>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</si>
  <si>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</si>
  <si>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</si>
  <si>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</si>
  <si>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</si>
  <si>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</si>
  <si>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</si>
  <si>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</si>
  <si>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</si>
  <si>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</si>
  <si>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</si>
  <si>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</si>
  <si>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</si>
  <si>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</si>
  <si>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</si>
  <si>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</si>
  <si>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</si>
  <si>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</si>
  <si>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</si>
  <si>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</si>
  <si>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</si>
  <si>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</si>
  <si>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</si>
  <si>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</si>
  <si>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</si>
  <si>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</si>
  <si>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</si>
  <si>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</si>
  <si>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</si>
  <si>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</si>
  <si>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</si>
  <si>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</si>
  <si>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</si>
  <si>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</si>
  <si>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</si>
  <si>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</si>
  <si>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</si>
  <si>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</si>
  <si>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</si>
  <si>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</si>
  <si>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</si>
  <si>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</si>
  <si>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</si>
  <si>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</si>
  <si>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</si>
  <si>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</si>
  <si>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</si>
  <si>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</si>
  <si>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</si>
  <si>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</si>
  <si>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</si>
  <si>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</si>
  <si>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</si>
  <si>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</si>
  <si>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</si>
  <si>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</si>
  <si>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</si>
  <si>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</si>
  <si>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</si>
  <si>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</si>
  <si>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</si>
  <si>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</si>
  <si>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</si>
  <si>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</si>
  <si>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</si>
  <si>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</si>
  <si>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</si>
  <si>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</si>
  <si>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</si>
  <si>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</si>
  <si>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</si>
  <si>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</si>
  <si>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</si>
  <si>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</si>
  <si>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</si>
  <si>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</si>
  <si>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</si>
  <si>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</si>
  <si>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</si>
  <si>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</si>
  <si>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</si>
  <si>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</si>
  <si>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</si>
  <si>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</si>
  <si>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</si>
  <si>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</si>
  <si>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</si>
  <si>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</si>
  <si>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</si>
  <si>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</si>
  <si>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</si>
  <si>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</si>
  <si>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</si>
  <si>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</si>
  <si>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</si>
  <si>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</si>
  <si>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</si>
  <si>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</si>
  <si>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</si>
  <si>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</si>
  <si>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</si>
  <si>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</si>
  <si>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</si>
  <si>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</si>
  <si>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</si>
  <si>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</si>
  <si>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</si>
  <si>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</si>
  <si>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</si>
  <si>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</si>
  <si>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</si>
  <si>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</si>
  <si>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</si>
  <si>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</si>
  <si>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</si>
  <si>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</si>
  <si>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</si>
  <si>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</si>
  <si>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</si>
  <si>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</si>
  <si>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</si>
  <si>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</si>
  <si>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</si>
  <si>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</si>
  <si>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</si>
  <si>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</si>
  <si>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</si>
  <si>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</si>
  <si>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</si>
  <si>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</si>
  <si>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</si>
  <si>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</si>
  <si>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</si>
  <si>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</si>
  <si>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</si>
  <si>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</si>
  <si>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</si>
  <si>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</si>
  <si>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</si>
  <si>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</si>
  <si>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</si>
  <si>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</si>
  <si>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</si>
  <si>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</si>
  <si>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</si>
  <si>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</si>
  <si>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</si>
  <si>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</si>
  <si>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</si>
  <si>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</si>
  <si>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</si>
  <si>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</si>
  <si>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</si>
  <si>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</si>
  <si>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</si>
  <si>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</si>
  <si>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</si>
  <si>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</si>
  <si>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</si>
  <si>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</si>
  <si>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</si>
  <si>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</si>
  <si>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</si>
  <si>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</si>
  <si>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</si>
  <si>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</si>
  <si>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</si>
  <si>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</si>
  <si>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</si>
  <si>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</si>
  <si>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</si>
  <si>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</si>
  <si>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</si>
  <si>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</si>
  <si>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</si>
  <si>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</si>
  <si>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</si>
  <si>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</si>
  <si>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</si>
  <si>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</si>
  <si>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</si>
  <si>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</si>
  <si>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</si>
  <si>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</si>
  <si>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</si>
  <si>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</si>
  <si>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</si>
  <si>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</si>
  <si>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</si>
  <si>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</si>
  <si>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</si>
  <si>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</si>
  <si>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</si>
  <si>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</si>
  <si>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</si>
  <si>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</si>
  <si>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</si>
  <si>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</si>
  <si>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</si>
  <si>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</si>
  <si>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</si>
  <si>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</si>
  <si>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</si>
  <si>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</si>
  <si>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</si>
  <si>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</si>
  <si>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</si>
  <si>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</si>
  <si>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</si>
  <si>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</si>
  <si>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</si>
  <si>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</si>
  <si>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</si>
  <si>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</si>
  <si>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</si>
  <si>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</si>
  <si>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</si>
  <si>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</si>
  <si>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</si>
  <si>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</si>
  <si>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</si>
  <si>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</si>
  <si>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</si>
  <si>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</si>
  <si>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</si>
  <si>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</si>
  <si>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</si>
  <si>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</si>
  <si>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</si>
  <si>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</si>
  <si>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</si>
  <si>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</si>
  <si>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</si>
  <si>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</si>
  <si>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</si>
  <si>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</si>
  <si>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</si>
  <si>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</si>
  <si>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</si>
  <si>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</si>
  <si>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</si>
  <si>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</si>
  <si>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</si>
  <si>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</si>
  <si>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</si>
  <si>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</si>
  <si>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</si>
  <si>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</si>
  <si>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</si>
  <si>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</si>
  <si>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</si>
  <si>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</si>
  <si>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</si>
  <si>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</si>
  <si>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</si>
  <si>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</si>
  <si>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</si>
  <si>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</si>
  <si>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</si>
  <si>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</si>
  <si>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</si>
  <si>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</si>
  <si>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</si>
  <si>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</si>
  <si>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</si>
  <si>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</si>
  <si>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</si>
  <si>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</si>
  <si>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</si>
  <si>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</si>
  <si>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</si>
  <si>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</si>
  <si>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</si>
  <si>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</si>
  <si>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</si>
  <si>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</si>
  <si>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</si>
  <si>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</si>
  <si>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</si>
  <si>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</si>
  <si>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</si>
  <si>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</si>
  <si>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</si>
  <si>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</si>
  <si>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</si>
  <si>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</si>
  <si>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</si>
  <si>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</si>
  <si>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</si>
  <si>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</si>
  <si>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</si>
  <si>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</si>
  <si>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</si>
  <si>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</si>
  <si>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</si>
  <si>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</si>
  <si>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</si>
  <si>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</si>
  <si>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</si>
  <si>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</si>
  <si>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</si>
  <si>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</si>
  <si>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</si>
  <si>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</si>
  <si>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</si>
  <si>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</si>
  <si>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</si>
  <si>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</si>
  <si>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</si>
  <si>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</si>
  <si>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</si>
  <si>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</si>
  <si>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</si>
  <si>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</si>
  <si>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</si>
  <si>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</si>
  <si>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</si>
  <si>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</si>
  <si>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</si>
  <si>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</si>
  <si>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</si>
  <si>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</si>
  <si>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</si>
  <si>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</si>
  <si>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</si>
  <si>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</si>
  <si>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</si>
  <si>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</si>
  <si>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</si>
  <si>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</si>
  <si>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</si>
  <si>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</si>
  <si>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</si>
  <si>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</si>
  <si>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</si>
  <si>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</si>
  <si>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</si>
  <si>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</si>
  <si>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</si>
  <si>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</si>
  <si>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</si>
  <si>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</si>
  <si>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</si>
  <si>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</si>
  <si>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</si>
  <si>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</si>
  <si>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</si>
  <si>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</si>
  <si>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</si>
  <si>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</si>
  <si>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</si>
  <si>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</si>
  <si>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</si>
  <si>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</si>
  <si>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</si>
  <si>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</si>
  <si>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</si>
  <si>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</si>
  <si>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</si>
  <si>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</si>
  <si>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</si>
  <si>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</si>
  <si>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</si>
  <si>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</si>
  <si>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</si>
  <si>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</si>
  <si>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</si>
  <si>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</si>
  <si>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</si>
  <si>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</si>
  <si>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</si>
  <si>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</si>
  <si>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</si>
  <si>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</si>
  <si>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</si>
  <si>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</si>
  <si>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</si>
  <si>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</si>
  <si>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</si>
  <si>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</si>
  <si>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</si>
  <si>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</si>
  <si>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</si>
  <si>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</si>
  <si>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</si>
  <si>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</si>
  <si>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</si>
  <si>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</si>
  <si>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</si>
  <si>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</si>
  <si>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</si>
  <si>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</si>
  <si>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</si>
  <si>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</si>
  <si>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</si>
  <si>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</si>
  <si>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</si>
  <si>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</si>
  <si>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</si>
  <si>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</si>
  <si>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</si>
  <si>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</si>
  <si>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</si>
  <si>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</si>
  <si>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</si>
  <si>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</si>
  <si>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</si>
  <si>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</si>
  <si>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</si>
  <si>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</si>
  <si>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</si>
  <si>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</si>
  <si>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</si>
  <si>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</si>
  <si>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</si>
  <si>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</si>
  <si>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</si>
  <si>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</si>
  <si>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</si>
  <si>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</si>
  <si>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</si>
  <si>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</si>
  <si>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</si>
  <si>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</si>
  <si>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</si>
  <si>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</si>
  <si>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</si>
  <si>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</si>
  <si>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</si>
  <si>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</si>
  <si>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</si>
  <si>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</si>
  <si>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</si>
  <si>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</si>
  <si>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</si>
  <si>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</si>
  <si>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</si>
  <si>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</si>
  <si>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</si>
  <si>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</si>
  <si>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</si>
  <si>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</si>
  <si>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</si>
  <si>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</si>
  <si>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</si>
  <si>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</si>
  <si>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</si>
  <si>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</si>
  <si>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</si>
  <si>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</si>
  <si>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</si>
  <si>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</si>
  <si>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</si>
  <si>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</si>
  <si>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</si>
  <si>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</si>
  <si>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</si>
  <si>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</si>
  <si>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</si>
  <si>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</si>
  <si>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</si>
  <si>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</si>
  <si>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</si>
  <si>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</si>
  <si>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</si>
  <si>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</si>
  <si>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</si>
  <si>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</si>
  <si>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</si>
  <si>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</si>
  <si>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</si>
  <si>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</si>
  <si>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</si>
  <si>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</si>
  <si>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</si>
  <si>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</si>
  <si>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</si>
  <si>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</si>
  <si>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</si>
  <si>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</si>
  <si>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</si>
  <si>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</si>
  <si>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</si>
  <si>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</si>
  <si>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</si>
  <si>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</si>
  <si>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</si>
  <si>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</si>
  <si>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</si>
  <si>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</si>
  <si>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</si>
  <si>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</si>
  <si>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</si>
  <si>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</si>
  <si>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</si>
  <si>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</si>
  <si>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</si>
  <si>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</si>
  <si>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</si>
  <si>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</si>
  <si>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</si>
  <si>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</si>
  <si>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</si>
  <si>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</si>
  <si>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</si>
  <si>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</si>
  <si>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</si>
  <si>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</si>
  <si>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</si>
  <si>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</si>
  <si>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</si>
  <si>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</si>
  <si>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</si>
  <si>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</si>
  <si>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</si>
  <si>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</si>
  <si>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</si>
  <si>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</si>
  <si>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</si>
  <si>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</si>
  <si>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</si>
  <si>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</si>
  <si>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</si>
  <si>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</si>
  <si>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</si>
  <si>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</si>
  <si>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</si>
  <si>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</si>
  <si>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</si>
  <si>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</si>
  <si>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</si>
  <si>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</si>
  <si>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</si>
  <si>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</si>
  <si>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</si>
  <si>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</si>
  <si>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</si>
  <si>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</si>
  <si>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</si>
  <si>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</si>
  <si>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</si>
  <si>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</si>
  <si>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</si>
  <si>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</si>
  <si>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</si>
  <si>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</si>
  <si>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</si>
  <si>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</si>
  <si>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</si>
  <si>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</si>
  <si>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</si>
  <si>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</si>
  <si>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</si>
  <si>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</si>
  <si>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</si>
  <si>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</si>
  <si>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</si>
  <si>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</si>
  <si>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</si>
  <si>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</si>
  <si>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</si>
  <si>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</si>
  <si>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</si>
  <si>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</si>
  <si>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</si>
  <si>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</si>
  <si>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</si>
  <si>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</si>
  <si>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</si>
  <si>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</si>
  <si>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</si>
  <si>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</si>
  <si>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</si>
  <si>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</si>
  <si>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</si>
  <si>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</si>
  <si>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</si>
  <si>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</si>
  <si>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</si>
  <si>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</si>
  <si>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</si>
  <si>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</si>
  <si>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</si>
  <si>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</si>
  <si>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</si>
  <si>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</si>
  <si>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</si>
  <si>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</si>
  <si>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</si>
  <si>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</si>
  <si>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</si>
  <si>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</si>
  <si>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</si>
  <si>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</si>
  <si>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</si>
  <si>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</si>
  <si>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</si>
  <si>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</si>
  <si>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</si>
  <si>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</si>
  <si>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</si>
  <si>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</si>
  <si>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</si>
  <si>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</si>
  <si>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</si>
  <si>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</si>
  <si>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</si>
  <si>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</si>
  <si>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</si>
  <si>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</si>
  <si>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</si>
  <si>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</si>
  <si>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</si>
  <si>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</si>
  <si>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</si>
  <si>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</si>
  <si>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</si>
  <si>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</si>
  <si>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</si>
  <si>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</si>
  <si>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</si>
  <si>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</si>
  <si>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</si>
  <si>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</si>
  <si>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</si>
  <si>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</si>
  <si>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</si>
  <si>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</si>
  <si>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</si>
  <si>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</si>
  <si>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</si>
  <si>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</si>
  <si>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</si>
  <si>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</si>
  <si>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</si>
  <si>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</si>
  <si>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</si>
  <si>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</si>
  <si>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</si>
  <si>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</si>
  <si>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</si>
  <si>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</si>
  <si>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</si>
  <si>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</si>
  <si>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</si>
  <si>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</si>
  <si>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</si>
  <si>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</si>
  <si>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</si>
  <si>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</si>
  <si>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</si>
  <si>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</si>
  <si>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</si>
  <si>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</si>
  <si>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</si>
  <si>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</si>
  <si>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</si>
  <si>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</si>
  <si>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</si>
  <si>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</si>
  <si>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</si>
  <si>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</si>
  <si>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</si>
  <si>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</si>
  <si>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</si>
  <si>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</si>
  <si>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</si>
  <si>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</si>
  <si>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</si>
  <si>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</si>
  <si>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</si>
  <si>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</si>
  <si>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</si>
  <si>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</si>
  <si>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</si>
  <si>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</si>
  <si>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</si>
  <si>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</si>
  <si>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</si>
  <si>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</si>
  <si>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</si>
  <si>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</si>
  <si>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</si>
  <si>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</si>
  <si>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</si>
  <si>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</si>
  <si>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</si>
  <si>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</si>
  <si>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</si>
  <si>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</si>
  <si>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</si>
  <si>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</si>
  <si>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</si>
  <si>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</si>
  <si>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</si>
  <si>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</si>
  <si>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</si>
  <si>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</si>
  <si>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</si>
  <si>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</si>
  <si>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</si>
  <si>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</si>
  <si>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</si>
  <si>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</si>
  <si>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</si>
  <si>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</si>
  <si>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</si>
  <si>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</si>
  <si>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</si>
  <si>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</si>
  <si>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</si>
  <si>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</si>
  <si>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</si>
  <si>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</si>
  <si>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</si>
  <si>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</si>
  <si>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</si>
  <si>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</si>
  <si>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</si>
  <si>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</si>
  <si>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</si>
  <si>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</si>
  <si>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</si>
  <si>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</si>
  <si>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</si>
  <si>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</si>
  <si>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</si>
  <si>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</si>
  <si>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</si>
  <si>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</si>
  <si>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</si>
  <si>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</si>
  <si>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</si>
  <si>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</si>
  <si>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</si>
  <si>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</si>
  <si>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</si>
  <si>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</si>
  <si>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</si>
  <si>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</si>
  <si>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</si>
  <si>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</si>
  <si>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</si>
  <si>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</si>
  <si>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</si>
  <si>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</si>
  <si>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</si>
  <si>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</si>
  <si>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</si>
  <si>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</si>
  <si>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</si>
  <si>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</si>
  <si>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</si>
  <si>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</si>
  <si>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</si>
  <si>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</si>
  <si>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</si>
  <si>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</si>
  <si>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</si>
  <si>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</si>
  <si>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</si>
  <si>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</si>
  <si>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</si>
  <si>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</si>
  <si>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</si>
  <si>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</si>
  <si>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</si>
  <si>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</si>
  <si>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</si>
  <si>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</si>
  <si>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</si>
  <si>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</si>
  <si>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</si>
  <si>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</si>
  <si>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</si>
  <si>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</si>
  <si>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</si>
  <si>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</si>
  <si>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</si>
  <si>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</si>
  <si>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</si>
  <si>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</si>
  <si>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</si>
  <si>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</si>
  <si>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</si>
  <si>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</si>
  <si>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</si>
  <si>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</si>
  <si>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</si>
  <si>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</si>
  <si>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</si>
  <si>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</si>
  <si>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</si>
  <si>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</si>
  <si>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</si>
  <si>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</si>
  <si>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</si>
  <si>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</si>
  <si>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</si>
  <si>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</si>
  <si>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</si>
  <si>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</si>
  <si>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</si>
  <si>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</si>
  <si>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</si>
  <si>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</si>
  <si>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</si>
  <si>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</si>
  <si>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</si>
  <si>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</si>
  <si>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</si>
  <si>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</si>
  <si>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</si>
  <si>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</si>
  <si>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</si>
  <si>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</si>
  <si>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</si>
  <si>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</si>
  <si>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</si>
  <si>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</si>
  <si>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</si>
  <si>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</si>
  <si>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</si>
  <si>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</si>
  <si>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</si>
  <si>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</si>
  <si>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</si>
  <si>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</si>
  <si>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</si>
  <si>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</si>
  <si>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</si>
  <si>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</si>
  <si>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</si>
  <si>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</si>
  <si>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</si>
  <si>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</si>
  <si>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</si>
  <si>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</si>
  <si>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</si>
  <si>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</si>
  <si>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</si>
  <si>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</si>
  <si>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</si>
  <si>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</si>
  <si>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</si>
  <si>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</si>
  <si>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</si>
  <si>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</si>
  <si>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</si>
  <si>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</si>
  <si>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</si>
  <si>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</si>
  <si>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</si>
  <si>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</si>
  <si>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</si>
  <si>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</si>
  <si>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</si>
  <si>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</si>
  <si>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</si>
  <si>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</si>
  <si>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</si>
  <si>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</si>
  <si>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</si>
  <si>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</si>
  <si>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</si>
  <si>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</si>
  <si>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</si>
  <si>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</si>
  <si>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</si>
  <si>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</si>
  <si>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</si>
  <si>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</si>
  <si>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</si>
  <si>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</si>
  <si>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</si>
  <si>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</si>
  <si>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</si>
  <si>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</si>
  <si>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</si>
  <si>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</si>
  <si>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</si>
  <si>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</si>
  <si>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</si>
  <si>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</si>
  <si>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</si>
  <si>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</si>
  <si>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</si>
  <si>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</si>
  <si>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</si>
  <si>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</si>
  <si>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</si>
  <si>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</si>
  <si>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</si>
  <si>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</si>
  <si>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</si>
  <si>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</si>
  <si>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</si>
  <si>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</si>
  <si>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</si>
  <si>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</si>
  <si>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</si>
  <si>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</si>
  <si>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</si>
  <si>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</si>
  <si>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</si>
  <si>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</si>
  <si>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</si>
  <si>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</si>
  <si>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</si>
  <si>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</si>
  <si>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</si>
  <si>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</si>
  <si>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</si>
  <si>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</si>
  <si>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</si>
  <si>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</si>
  <si>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</si>
  <si>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</si>
  <si>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</si>
  <si>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</si>
  <si>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</si>
  <si>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</si>
  <si>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</si>
  <si>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</si>
  <si>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</si>
  <si>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</si>
  <si>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</si>
  <si>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</si>
  <si>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</si>
  <si>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</si>
  <si>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</si>
  <si>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</si>
  <si>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</si>
  <si>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</si>
  <si>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</si>
  <si>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</si>
  <si>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</si>
  <si>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</si>
  <si>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</si>
  <si>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</si>
  <si>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</si>
  <si>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</si>
  <si>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</si>
  <si>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</si>
  <si>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</si>
  <si>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</si>
  <si>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</si>
  <si>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</si>
  <si>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</si>
  <si>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</si>
  <si>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</si>
  <si>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</si>
  <si>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</si>
  <si>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</si>
  <si>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</si>
  <si>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</si>
  <si>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</si>
  <si>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</si>
  <si>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</si>
  <si>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</si>
  <si>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</si>
  <si>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</si>
  <si>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</si>
  <si>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</si>
  <si>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</si>
  <si>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</si>
  <si>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</si>
  <si>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</si>
  <si>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</si>
  <si>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</si>
  <si>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</si>
  <si>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</si>
  <si>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</si>
  <si>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</si>
  <si>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</si>
  <si>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</si>
  <si>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</si>
  <si>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</si>
  <si>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</si>
  <si>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</si>
  <si>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</si>
  <si>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</si>
  <si>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</si>
  <si>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</si>
  <si>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</si>
  <si>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</si>
  <si>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</si>
  <si>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</si>
  <si>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</si>
  <si>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</si>
  <si>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</si>
  <si>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</si>
  <si>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</si>
  <si>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</si>
  <si>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</si>
  <si>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</si>
  <si>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</si>
  <si>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</si>
  <si>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</si>
  <si>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</si>
  <si>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</si>
  <si>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</si>
  <si>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</si>
  <si>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</si>
  <si>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</si>
  <si>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</si>
  <si>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</si>
  <si>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</si>
  <si>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</si>
  <si>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</si>
  <si>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</si>
  <si>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</si>
  <si>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</si>
  <si>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</si>
  <si>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</si>
  <si>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</si>
  <si>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</si>
  <si>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</si>
  <si>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</si>
  <si>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</si>
  <si>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</si>
  <si>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</si>
  <si>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</si>
  <si>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</si>
  <si>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</si>
  <si>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</si>
  <si>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</si>
  <si>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</si>
  <si>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</si>
  <si>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</si>
  <si>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</si>
  <si>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</si>
  <si>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</si>
  <si>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</si>
  <si>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</si>
  <si>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</si>
  <si>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</si>
  <si>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</si>
  <si>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</si>
  <si>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</si>
  <si>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</si>
  <si>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</si>
  <si>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</si>
  <si>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</si>
  <si>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</si>
  <si>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</si>
  <si>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</si>
  <si>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</si>
  <si>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</si>
  <si>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</si>
  <si>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</si>
  <si>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</si>
  <si>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</si>
  <si>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</si>
  <si>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</si>
  <si>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</si>
  <si>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</si>
  <si>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</si>
  <si>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</si>
  <si>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</si>
  <si>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</si>
  <si>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</si>
  <si>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</si>
  <si>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</si>
  <si>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</si>
  <si>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</si>
  <si>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</si>
  <si>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</si>
  <si>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</si>
  <si>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</si>
  <si>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</si>
  <si>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</si>
  <si>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</si>
  <si>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</si>
  <si>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</si>
  <si>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</si>
  <si>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</si>
  <si>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</si>
  <si>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</si>
  <si>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</si>
  <si>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</si>
  <si>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</si>
  <si>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</si>
  <si>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</si>
  <si>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</si>
  <si>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</si>
  <si>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</si>
  <si>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</si>
  <si>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</si>
  <si>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</si>
  <si>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</si>
  <si>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</si>
  <si>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</si>
  <si>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</si>
  <si>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</si>
  <si>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</si>
  <si>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</si>
  <si>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</si>
  <si>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</si>
  <si>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</si>
  <si>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</si>
  <si>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</si>
  <si>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</si>
  <si>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</si>
  <si>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</si>
  <si>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</si>
  <si>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</si>
  <si>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</si>
  <si>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</si>
  <si>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</si>
  <si>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</si>
  <si>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</si>
  <si>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</si>
  <si>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</si>
  <si>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</si>
  <si>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</si>
  <si>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</si>
  <si>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</si>
  <si>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</si>
  <si>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</si>
  <si>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</si>
  <si>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</si>
  <si>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</si>
  <si>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</si>
  <si>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</si>
  <si>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</si>
  <si>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</si>
  <si>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</si>
  <si>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</si>
  <si>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</si>
  <si>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</si>
  <si>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</si>
  <si>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</si>
  <si>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</si>
  <si>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</si>
  <si>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</si>
  <si>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</si>
  <si>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</si>
  <si>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</si>
  <si>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</si>
  <si>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</si>
  <si>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</si>
  <si>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</si>
  <si>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</si>
  <si>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</si>
  <si>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</si>
  <si>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</si>
  <si>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</si>
  <si>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</si>
  <si>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</si>
  <si>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</si>
  <si>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</si>
  <si>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</si>
  <si>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</si>
  <si>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</si>
  <si>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</si>
  <si>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</si>
  <si>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</si>
  <si>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</si>
  <si>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</si>
  <si>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</si>
  <si>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</si>
  <si>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</si>
  <si>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</si>
  <si>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</si>
  <si>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</si>
  <si>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</si>
  <si>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</si>
  <si>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</si>
  <si>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</si>
  <si>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</si>
  <si>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</si>
  <si>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</si>
  <si>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</si>
  <si>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</si>
  <si>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</si>
  <si>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</si>
  <si>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</si>
  <si>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</si>
  <si>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</si>
  <si>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</si>
  <si>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</si>
  <si>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</si>
  <si>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</si>
  <si>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</si>
  <si>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</si>
  <si>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</si>
  <si>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</si>
  <si>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</si>
  <si>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</si>
  <si>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</si>
  <si>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</si>
  <si>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</si>
  <si>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</si>
  <si>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</si>
  <si>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</si>
  <si>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</si>
  <si>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</si>
  <si>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</si>
  <si>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</si>
  <si>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</si>
  <si>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</si>
  <si>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</si>
  <si>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</si>
  <si>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</si>
  <si>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</si>
  <si>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</si>
  <si>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</si>
  <si>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</si>
  <si>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</si>
  <si>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</si>
  <si>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</si>
  <si>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</si>
  <si>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</si>
  <si>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</si>
  <si>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</si>
  <si>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</si>
  <si>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</si>
  <si>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</si>
  <si>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</si>
  <si>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</si>
  <si>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</si>
  <si>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</si>
  <si>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</si>
  <si>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</si>
  <si>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</si>
  <si>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</si>
  <si>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</si>
  <si>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</si>
  <si>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</si>
  <si>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</si>
  <si>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</si>
  <si>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</si>
  <si>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</si>
  <si>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</si>
  <si>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</si>
  <si>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</si>
  <si>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</si>
  <si>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</si>
  <si>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</si>
  <si>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</si>
  <si>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</si>
  <si>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</si>
  <si>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</si>
  <si>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</si>
  <si>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</si>
  <si>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</si>
  <si>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</si>
  <si>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</si>
  <si>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</si>
  <si>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</si>
  <si>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</si>
  <si>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</si>
  <si>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</si>
  <si>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</si>
  <si>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</si>
  <si>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</si>
  <si>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</si>
  <si>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</si>
  <si>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</si>
  <si>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</si>
  <si>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</si>
  <si>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</si>
  <si>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</si>
  <si>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</si>
  <si>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</si>
  <si>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</si>
  <si>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</si>
  <si>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</si>
  <si>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</si>
  <si>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</si>
  <si>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</si>
  <si>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</si>
  <si>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</si>
  <si>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</si>
  <si>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</si>
  <si>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</si>
  <si>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</si>
  <si>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</si>
  <si>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</si>
  <si>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</si>
  <si>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</si>
  <si>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</si>
  <si>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</si>
  <si>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</si>
  <si>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</si>
  <si>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</si>
  <si>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</si>
  <si>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</si>
  <si>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</si>
  <si>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</si>
  <si>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</si>
  <si>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</si>
  <si>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</si>
  <si>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</si>
  <si>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</si>
  <si>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</si>
  <si>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</si>
  <si>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</si>
  <si>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</si>
  <si>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</si>
  <si>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</si>
  <si>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</si>
  <si>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</si>
  <si>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</si>
  <si>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</si>
  <si>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</si>
  <si>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</si>
  <si>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</si>
  <si>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</si>
  <si>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</si>
  <si>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</si>
  <si>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</si>
  <si>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</si>
  <si>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</si>
  <si>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</si>
  <si>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</si>
  <si>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</si>
  <si>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</si>
  <si>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</si>
  <si>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</si>
  <si>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</si>
  <si>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</si>
  <si>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</si>
  <si>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</si>
  <si>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</si>
  <si>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</si>
  <si>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</si>
  <si>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</si>
  <si>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</si>
  <si>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</si>
  <si>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</si>
  <si>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</si>
  <si>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</si>
  <si>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</si>
  <si>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</si>
  <si>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</si>
  <si>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</si>
  <si>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</si>
  <si>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</si>
  <si>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</si>
  <si>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</si>
  <si>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</si>
  <si>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</si>
  <si>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</si>
  <si>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</si>
  <si>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</si>
  <si>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</si>
  <si>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</si>
  <si>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</si>
  <si>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</si>
  <si>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</si>
  <si>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</si>
  <si>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</si>
  <si>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</si>
  <si>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</si>
  <si>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</si>
  <si>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</si>
  <si>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</si>
  <si>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</si>
  <si>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</si>
  <si>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</si>
  <si>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</si>
  <si>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</si>
  <si>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</si>
  <si>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</si>
  <si>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</si>
  <si>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</si>
  <si>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</si>
  <si>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</si>
  <si>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</si>
  <si>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</si>
  <si>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</si>
  <si>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</si>
  <si>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</si>
  <si>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</si>
  <si>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</si>
  <si>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</si>
  <si>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</si>
  <si>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</si>
  <si>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</si>
  <si>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</si>
  <si>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</si>
  <si>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</si>
  <si>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</si>
  <si>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</si>
  <si>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</si>
  <si>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</si>
  <si>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</si>
  <si>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</si>
  <si>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</si>
  <si>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</si>
  <si>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</si>
  <si>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</si>
  <si>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</si>
  <si>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</si>
  <si>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</si>
  <si>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</si>
  <si>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</si>
  <si>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</si>
  <si>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</si>
  <si>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</si>
  <si>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</si>
  <si>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</si>
  <si>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</si>
  <si>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</si>
  <si>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</si>
  <si>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</si>
  <si>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</si>
  <si>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</si>
  <si>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</si>
  <si>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</si>
  <si>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</si>
  <si>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</si>
  <si>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</si>
  <si>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</si>
  <si>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</si>
  <si>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</si>
  <si>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</si>
  <si>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</si>
  <si>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</si>
  <si>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</si>
  <si>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</si>
  <si>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</si>
  <si>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</si>
  <si>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</si>
  <si>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</si>
  <si>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</si>
  <si>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</si>
  <si>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</si>
  <si>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</si>
  <si>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</si>
  <si>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</si>
  <si>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</si>
  <si>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</si>
  <si>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</si>
  <si>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</si>
  <si>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</si>
  <si>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</si>
  <si>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</si>
  <si>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</si>
  <si>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</si>
  <si>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</si>
  <si>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</si>
  <si>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</si>
  <si>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</si>
  <si>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</si>
  <si>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</si>
  <si>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</si>
  <si>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</si>
  <si>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</si>
  <si>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</si>
  <si>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</si>
  <si>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</si>
  <si>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</si>
  <si>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</si>
  <si>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</si>
  <si>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</si>
  <si>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</si>
  <si>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</si>
  <si>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</si>
  <si>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</si>
  <si>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</si>
  <si>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</si>
  <si>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</si>
  <si>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</si>
  <si>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</si>
  <si>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</si>
  <si>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</si>
  <si>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</si>
  <si>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</si>
  <si>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</si>
  <si>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</si>
  <si>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</si>
  <si>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</si>
  <si>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</si>
  <si>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</si>
  <si>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</si>
  <si>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</si>
  <si>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</si>
  <si>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</si>
  <si>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</si>
  <si>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</si>
  <si>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</si>
  <si>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</si>
  <si>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</si>
  <si>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</si>
  <si>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</si>
  <si>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</si>
  <si>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</si>
  <si>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</si>
  <si>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</si>
  <si>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</si>
  <si>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</si>
  <si>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</si>
  <si>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</si>
  <si>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</si>
  <si>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</si>
  <si>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</si>
  <si>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</si>
  <si>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</si>
  <si>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</si>
  <si>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</si>
  <si>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</si>
  <si>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</si>
  <si>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</si>
  <si>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</si>
  <si>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</si>
  <si>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</si>
  <si>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</si>
  <si>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</si>
  <si>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</si>
  <si>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</si>
  <si>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</si>
  <si>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</si>
  <si>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</si>
  <si>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</si>
  <si>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</si>
  <si>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</si>
  <si>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</si>
  <si>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</si>
  <si>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</si>
  <si>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</si>
  <si>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</si>
  <si>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</si>
  <si>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</si>
  <si>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</si>
  <si>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</si>
  <si>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</si>
  <si>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</si>
  <si>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</si>
  <si>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</si>
  <si>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</si>
  <si>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</si>
  <si>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</si>
  <si>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</si>
  <si>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</si>
  <si>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</si>
  <si>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</si>
  <si>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</si>
  <si>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</si>
  <si>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</si>
  <si>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</si>
  <si>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</si>
  <si>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</si>
  <si>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</si>
  <si>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</si>
  <si>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</si>
  <si>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</si>
  <si>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</si>
  <si>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</si>
  <si>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</si>
  <si>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</si>
  <si>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</si>
  <si>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</si>
  <si>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</si>
  <si>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</si>
  <si>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</si>
  <si>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</si>
  <si>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</si>
  <si>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</si>
  <si>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</si>
  <si>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</si>
  <si>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</si>
  <si>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</si>
  <si>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</si>
  <si>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</si>
  <si>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</si>
  <si>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</si>
  <si>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</si>
  <si>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</si>
  <si>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</si>
  <si>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</si>
  <si>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</si>
  <si>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</si>
  <si>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</si>
  <si>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</si>
  <si>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</si>
  <si>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</si>
  <si>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</si>
  <si>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</si>
  <si>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</si>
  <si>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</si>
  <si>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</si>
  <si>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</si>
  <si>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</si>
  <si>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</si>
  <si>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</si>
  <si>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</si>
  <si>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</si>
  <si>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</si>
  <si>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</si>
  <si>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</si>
  <si>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</si>
  <si>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</si>
  <si>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</si>
  <si>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</si>
  <si>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</si>
  <si>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</si>
  <si>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</si>
  <si>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</si>
  <si>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</si>
  <si>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</si>
  <si>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</si>
  <si>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</si>
  <si>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</si>
  <si>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</si>
  <si>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</si>
  <si>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</si>
  <si>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</si>
  <si>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</si>
  <si>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</si>
  <si>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</si>
  <si>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</si>
  <si>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</si>
  <si>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</si>
  <si>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</si>
  <si>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</si>
  <si>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</si>
  <si>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</si>
  <si>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</si>
  <si>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</si>
  <si>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</si>
  <si>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</si>
  <si>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</si>
  <si>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</si>
  <si>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</si>
  <si>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</si>
  <si>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</si>
  <si>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</si>
  <si>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</si>
  <si>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</si>
  <si>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</si>
  <si>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</si>
  <si>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</si>
  <si>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</si>
  <si>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</si>
  <si>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</si>
  <si>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</si>
  <si>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</si>
  <si>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</si>
  <si>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</si>
  <si>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</si>
  <si>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</si>
  <si>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</si>
  <si>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</si>
  <si>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</si>
  <si>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</si>
  <si>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</si>
  <si>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</si>
  <si>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</si>
  <si>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</si>
  <si>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</si>
  <si>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</si>
  <si>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</si>
  <si>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</si>
  <si>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</si>
  <si>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</si>
  <si>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</si>
  <si>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</si>
  <si>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</si>
  <si>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</si>
  <si>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</si>
  <si>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</si>
  <si>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</si>
  <si>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</si>
  <si>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</si>
  <si>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</si>
  <si>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</si>
  <si>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</si>
  <si>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</si>
  <si>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</si>
  <si>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</si>
  <si>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</si>
  <si>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</si>
  <si>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</si>
  <si>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</si>
  <si>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</si>
  <si>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</si>
  <si>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</si>
  <si>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</si>
  <si>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</si>
  <si>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</si>
  <si>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</si>
  <si>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</si>
  <si>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</si>
  <si>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</si>
  <si>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</si>
  <si>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</si>
  <si>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</si>
  <si>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</si>
  <si>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</si>
  <si>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</si>
  <si>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</si>
  <si>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</si>
  <si>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</si>
  <si>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</si>
  <si>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</si>
  <si>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</si>
  <si>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</si>
  <si>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</si>
  <si>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</si>
  <si>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</si>
  <si>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</si>
  <si>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</si>
  <si>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</si>
  <si>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</si>
  <si>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</si>
  <si>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</si>
  <si>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</si>
  <si>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</si>
  <si>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</si>
  <si>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</si>
  <si>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</si>
  <si>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</si>
  <si>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</si>
  <si>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</si>
  <si>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</si>
  <si>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</si>
  <si>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</si>
  <si>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</si>
  <si>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</si>
  <si>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</si>
  <si>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</si>
  <si>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</si>
  <si>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</si>
  <si>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</si>
  <si>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</si>
  <si>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</si>
  <si>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</si>
  <si>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</si>
  <si>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</si>
  <si>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</si>
  <si>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</si>
  <si>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</si>
  <si>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</si>
  <si>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</si>
  <si>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</si>
  <si>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</si>
  <si>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</si>
  <si>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</si>
  <si>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</si>
  <si>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</si>
  <si>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</si>
  <si>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</si>
  <si>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</si>
  <si>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</si>
  <si>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</si>
  <si>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</si>
  <si>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</si>
  <si>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</si>
  <si>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</si>
  <si>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</si>
  <si>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</si>
  <si>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</si>
  <si>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</si>
  <si>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</si>
  <si>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</si>
  <si>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</si>
  <si>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</si>
  <si>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</si>
  <si>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</si>
  <si>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</si>
  <si>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</si>
  <si>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</si>
  <si>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</si>
  <si>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</si>
  <si>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</si>
  <si>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</si>
  <si>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</si>
  <si>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</si>
  <si>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</si>
  <si>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</si>
  <si>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</si>
  <si>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</si>
  <si>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</si>
  <si>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</si>
  <si>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</si>
  <si>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</si>
  <si>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</si>
  <si>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</si>
  <si>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</si>
  <si>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</si>
  <si>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</si>
  <si>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</si>
  <si>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</si>
  <si>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</si>
  <si>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</si>
  <si>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</si>
  <si>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</si>
  <si>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</si>
  <si>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</si>
  <si>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</si>
  <si>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</si>
  <si>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</si>
  <si>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</si>
  <si>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</si>
  <si>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</si>
  <si>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</si>
  <si>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</si>
  <si>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</si>
  <si>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</si>
  <si>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</si>
  <si>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</si>
  <si>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</si>
  <si>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</si>
  <si>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</si>
  <si>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</si>
  <si>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</si>
  <si>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</si>
  <si>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</si>
  <si>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</si>
  <si>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</si>
  <si>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</si>
  <si>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</si>
  <si>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</si>
  <si>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</si>
  <si>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</si>
  <si>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</si>
  <si>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</si>
  <si>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</si>
  <si>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</si>
  <si>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</si>
  <si>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</si>
  <si>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</si>
  <si>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</si>
  <si>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</si>
  <si>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</si>
  <si>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</si>
  <si>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</si>
  <si>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</si>
  <si>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</si>
  <si>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</si>
  <si>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</si>
  <si>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</si>
  <si>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</si>
  <si>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</si>
  <si>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</si>
  <si>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</si>
  <si>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</si>
  <si>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</si>
  <si>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</si>
  <si>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</si>
  <si>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</si>
  <si>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</si>
  <si>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</si>
  <si>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</si>
  <si>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</si>
  <si>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</si>
  <si>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</si>
  <si>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</si>
  <si>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</si>
  <si>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</si>
  <si>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</si>
  <si>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</si>
  <si>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</si>
  <si>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</si>
  <si>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</si>
  <si>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</si>
  <si>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</si>
  <si>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</si>
  <si>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</si>
  <si>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</si>
  <si>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</si>
  <si>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</si>
  <si>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</si>
  <si>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</si>
  <si>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</si>
  <si>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</si>
  <si>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</si>
  <si>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</si>
  <si>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</si>
  <si>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</si>
  <si>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</si>
  <si>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</si>
  <si>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</si>
  <si>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</si>
  <si>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</si>
  <si>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</si>
  <si>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</si>
  <si>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</si>
  <si>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</si>
  <si>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</si>
  <si>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</si>
  <si>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</si>
  <si>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</si>
  <si>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</si>
  <si>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</si>
  <si>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</si>
  <si>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</si>
  <si>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</si>
  <si>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</si>
  <si>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</si>
  <si>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</si>
  <si>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</si>
  <si>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</si>
  <si>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</si>
  <si>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</si>
  <si>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</si>
  <si>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</si>
  <si>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</si>
  <si>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</si>
  <si>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</si>
  <si>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</si>
  <si>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</si>
  <si>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</si>
  <si>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</si>
  <si>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</si>
  <si>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</si>
  <si>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</si>
  <si>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</si>
  <si>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</si>
  <si>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</si>
  <si>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</si>
  <si>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</si>
  <si>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</si>
  <si>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</si>
  <si>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</si>
  <si>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</si>
  <si>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</si>
  <si>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</si>
  <si>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</si>
  <si>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</si>
  <si>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</si>
  <si>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</si>
  <si>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</si>
  <si>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</si>
  <si>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</si>
  <si>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</si>
  <si>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</si>
  <si>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</si>
  <si>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</si>
  <si>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</si>
  <si>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</si>
  <si>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</si>
  <si>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</si>
  <si>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</si>
  <si>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</si>
  <si>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</si>
  <si>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</si>
  <si>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</si>
  <si>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</si>
  <si>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</si>
  <si>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</si>
  <si>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</si>
  <si>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</si>
  <si>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</si>
  <si>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</si>
  <si>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</si>
  <si>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</si>
  <si>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</si>
  <si>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</si>
  <si>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</si>
  <si>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</si>
  <si>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</si>
  <si>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</si>
  <si>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</si>
  <si>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</si>
  <si>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</si>
  <si>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</si>
  <si>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</si>
  <si>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</si>
  <si>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</si>
  <si>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</si>
  <si>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</si>
  <si>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</si>
  <si>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</si>
  <si>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</si>
  <si>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</si>
  <si>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</si>
  <si>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</si>
  <si>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</si>
  <si>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</si>
  <si>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</si>
  <si>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</si>
  <si>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</si>
  <si>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</si>
  <si>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</si>
  <si>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</si>
  <si>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</si>
  <si>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</si>
  <si>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</si>
  <si>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</si>
  <si>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</si>
  <si>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</si>
  <si>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</si>
  <si>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</si>
  <si>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</si>
  <si>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</si>
  <si>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</si>
  <si>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</si>
  <si>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</si>
  <si>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</si>
  <si>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</si>
  <si>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</si>
  <si>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</si>
  <si>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</si>
  <si>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</si>
  <si>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</si>
  <si>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</si>
  <si>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</si>
  <si>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</si>
  <si>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</si>
  <si>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</si>
  <si>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</si>
  <si>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</si>
  <si>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</si>
  <si>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</si>
  <si>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</si>
  <si>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</si>
  <si>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</si>
  <si>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</si>
  <si>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</si>
  <si>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</si>
  <si>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</si>
  <si>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</si>
  <si>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</si>
  <si>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</si>
  <si>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</si>
  <si>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</si>
  <si>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</si>
  <si>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</si>
  <si>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</si>
  <si>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</si>
  <si>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educacón inicial en el marco de la atención integral en Desarrollo infantil en medio familiar-DIMF,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</si>
  <si>
    <t>9900462020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</si>
  <si>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CUMARIBO VICHADA</t>
  </si>
  <si>
    <t>9900472020</t>
  </si>
  <si>
    <t>“PRESTAR EL SERVICIO CENTROS DE DESARROLLO INFANTIL EN MEDIO FAMILIAR DIMF- DE CONFORMIDAD CON EL MANUAL OPERATIVO DE LA MODALIDAD FAMILIAR Y LAS DIRECTRICES ESTABLECIDAS POR EL ICBF, EN ARMONIA CON LA POLÍTICA DE ESTADO PARA EL DESARROLLO INTEGRAL DE LA PRIMERA INFANCIA DE CERO A SIEMPRE, EN EL MUNICIPIO DE CUMARIBO VICHADA</t>
  </si>
  <si>
    <t>IGLESIA CRISTIANA RIOS DE AVIVAMIENTO PARA LAS NACIONES</t>
  </si>
  <si>
    <t>03-2019</t>
  </si>
  <si>
    <t>IMPLEMENTAR,DESARROLLAR Y EJECUTAR EL PROGRAMA PARA LA ATENCIÓN  INTEGRAL A LOS NIÑOS, NIÑAS, MENORES DE CINCO AÑOS DE FAMILIAS EN SITUACIÓN DE VULNERABILIDAD DEL JARDIN INFANTIL  DE LA AVIVA KIDS DE LA CONGREGACIÓN  CRISTIANA RIOS DE AVIVAMIENTO PARA LAS NACIONES, CON UN CUPO ATENDIDO DE 160 NIÑOS EN EL MUNICIPIO DE CIENEGA MAGDALENA.</t>
  </si>
  <si>
    <t>02-2018</t>
  </si>
  <si>
    <t>OTONIEL TIRADO NIEVES</t>
  </si>
  <si>
    <t>CARRERA 7 No.15-27 MOSQUERA</t>
  </si>
  <si>
    <t>3117967362</t>
  </si>
  <si>
    <t>fhumanista2016@gmail.com</t>
  </si>
  <si>
    <t>carrera 7 No. 15-27 Mos</t>
  </si>
  <si>
    <t>03-2017</t>
  </si>
  <si>
    <t>20219910002087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</si>
</sst>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8" xfId="0" applyNumberForma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12" zoomScale="85" zoomScaleNormal="85" zoomScaleSheetLayoutView="40" zoomScalePageLayoutView="40" workbookViewId="0">
      <selection activeCell="K118" sqref="K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2653</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1142</v>
      </c>
      <c r="I15" s="32" t="s">
        <v>2624</v>
      </c>
      <c r="J15" s="108" t="s">
        <v>2626</v>
      </c>
      <c r="L15" s="211" t="s">
        <v>8</v>
      </c>
      <c r="M15" s="211"/>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901337967</v>
      </c>
      <c r="C20" s="5"/>
      <c r="D20" s="73"/>
      <c r="E20" s="5"/>
      <c r="F20" s="5"/>
      <c r="G20" s="5"/>
      <c r="H20" s="188"/>
      <c r="I20" s="149" t="s">
        <v>1142</v>
      </c>
      <c r="J20" s="150" t="s">
        <v>1145</v>
      </c>
      <c r="K20" s="151">
        <v>1007159750</v>
      </c>
      <c r="L20" s="152"/>
      <c r="M20" s="152"/>
      <c r="N20" s="135">
        <f>+(M20-L20)/30</f>
        <v>0</v>
      </c>
      <c r="O20" s="138"/>
      <c r="U20" s="134"/>
      <c r="V20" s="105">
        <f ca="1">NOW()</f>
        <v>44194.668283101855</v>
      </c>
      <c r="W20" s="105">
        <f ca="1">NOW()</f>
        <v>44194.668283101855</v>
      </c>
    </row>
    <row r="21" spans="1:23" ht="30" customHeight="1" outlineLevel="1" x14ac:dyDescent="0.25">
      <c r="A21" s="9"/>
      <c r="B21" s="71"/>
      <c r="C21" s="5"/>
      <c r="D21" s="5"/>
      <c r="E21" s="5"/>
      <c r="F21" s="5"/>
      <c r="G21" s="5"/>
      <c r="H21" s="70"/>
      <c r="I21" s="149" t="s">
        <v>1142</v>
      </c>
      <c r="J21" s="150" t="s">
        <v>1146</v>
      </c>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HUMANISTA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3">
        <v>1</v>
      </c>
      <c r="B48" s="111" t="s">
        <v>2664</v>
      </c>
      <c r="C48" s="112" t="s">
        <v>31</v>
      </c>
      <c r="D48" s="110" t="s">
        <v>2677</v>
      </c>
      <c r="E48" s="145">
        <v>43915</v>
      </c>
      <c r="F48" s="145">
        <v>44196</v>
      </c>
      <c r="G48" s="160">
        <f>IF(AND(E48&lt;&gt;"",F48&lt;&gt;""),((F48-E48)/30),"")</f>
        <v>9.3666666666666671</v>
      </c>
      <c r="H48" s="177" t="s">
        <v>2680</v>
      </c>
      <c r="I48" s="121" t="s">
        <v>1142</v>
      </c>
      <c r="J48" s="121" t="s">
        <v>1147</v>
      </c>
      <c r="K48" s="123">
        <v>381147320</v>
      </c>
      <c r="L48" s="124" t="s">
        <v>1148</v>
      </c>
      <c r="M48" s="177"/>
      <c r="N48" s="115" t="s">
        <v>1151</v>
      </c>
      <c r="O48" s="115" t="s">
        <v>26</v>
      </c>
      <c r="P48" s="78"/>
    </row>
    <row r="49" spans="1:16" s="6" customFormat="1" ht="24.75" customHeight="1" thickBot="1" x14ac:dyDescent="0.3">
      <c r="A49" s="143">
        <v>2</v>
      </c>
      <c r="B49" s="111" t="s">
        <v>2664</v>
      </c>
      <c r="C49" s="112" t="s">
        <v>31</v>
      </c>
      <c r="D49" s="110" t="s">
        <v>2679</v>
      </c>
      <c r="E49" s="145">
        <v>43915</v>
      </c>
      <c r="F49" s="145">
        <v>44196</v>
      </c>
      <c r="G49" s="160">
        <f>IF(AND(E49&lt;&gt;"",F49&lt;&gt;""),((F49-E49)/30),"")</f>
        <v>9.3666666666666671</v>
      </c>
      <c r="H49" s="177" t="s">
        <v>2678</v>
      </c>
      <c r="I49" s="113" t="s">
        <v>1142</v>
      </c>
      <c r="J49" s="113" t="s">
        <v>1147</v>
      </c>
      <c r="K49" s="116">
        <v>561450418</v>
      </c>
      <c r="L49" s="115" t="s">
        <v>1148</v>
      </c>
      <c r="M49" s="117"/>
      <c r="N49" s="115" t="s">
        <v>1151</v>
      </c>
      <c r="O49" s="115" t="s">
        <v>26</v>
      </c>
      <c r="P49" s="78"/>
    </row>
    <row r="50" spans="1:16" s="6" customFormat="1" ht="24.75" customHeight="1" x14ac:dyDescent="0.25">
      <c r="A50" s="143">
        <v>3</v>
      </c>
      <c r="B50" s="111" t="s">
        <v>2681</v>
      </c>
      <c r="C50" s="112" t="s">
        <v>32</v>
      </c>
      <c r="D50" s="110" t="s">
        <v>2682</v>
      </c>
      <c r="E50" s="145">
        <v>43490</v>
      </c>
      <c r="F50" s="145">
        <v>43799</v>
      </c>
      <c r="G50" s="160">
        <f>IF(AND(E50&lt;&gt;"",F50&lt;&gt;""),((F50-E50)/30),"")</f>
        <v>10.3</v>
      </c>
      <c r="H50" s="119" t="s">
        <v>2683</v>
      </c>
      <c r="I50" s="113" t="s">
        <v>711</v>
      </c>
      <c r="J50" s="121" t="s">
        <v>719</v>
      </c>
      <c r="K50" s="116">
        <v>350188390</v>
      </c>
      <c r="L50" s="115" t="s">
        <v>1148</v>
      </c>
      <c r="M50" s="117"/>
      <c r="N50" s="115" t="s">
        <v>27</v>
      </c>
      <c r="O50" s="115" t="s">
        <v>26</v>
      </c>
      <c r="P50" s="78"/>
    </row>
    <row r="51" spans="1:16" s="6" customFormat="1" ht="24.75" customHeight="1" outlineLevel="1" x14ac:dyDescent="0.25">
      <c r="A51" s="143">
        <v>4</v>
      </c>
      <c r="B51" s="122" t="s">
        <v>2681</v>
      </c>
      <c r="C51" s="112" t="s">
        <v>32</v>
      </c>
      <c r="D51" s="110" t="s">
        <v>2684</v>
      </c>
      <c r="E51" s="145">
        <v>43115</v>
      </c>
      <c r="F51" s="145">
        <v>43453</v>
      </c>
      <c r="G51" s="160">
        <f t="shared" ref="G51:G107" si="1">IF(AND(E51&lt;&gt;"",F51&lt;&gt;""),((F51-E51)/30),"")</f>
        <v>11.266666666666667</v>
      </c>
      <c r="H51" s="119" t="s">
        <v>2683</v>
      </c>
      <c r="I51" s="113" t="s">
        <v>711</v>
      </c>
      <c r="J51" s="113" t="s">
        <v>719</v>
      </c>
      <c r="K51" s="116">
        <v>345270190</v>
      </c>
      <c r="L51" s="115" t="s">
        <v>1148</v>
      </c>
      <c r="M51" s="117"/>
      <c r="N51" s="115" t="s">
        <v>27</v>
      </c>
      <c r="O51" s="115" t="s">
        <v>26</v>
      </c>
      <c r="P51" s="78"/>
    </row>
    <row r="52" spans="1:16" s="7" customFormat="1" ht="24.75" customHeight="1" outlineLevel="1" x14ac:dyDescent="0.25">
      <c r="A52" s="144">
        <v>5</v>
      </c>
      <c r="B52" s="122" t="s">
        <v>2681</v>
      </c>
      <c r="C52" s="112" t="s">
        <v>32</v>
      </c>
      <c r="D52" s="110" t="s">
        <v>2690</v>
      </c>
      <c r="E52" s="145">
        <v>42745</v>
      </c>
      <c r="F52" s="145">
        <v>43083</v>
      </c>
      <c r="G52" s="160">
        <f t="shared" si="1"/>
        <v>11.266666666666667</v>
      </c>
      <c r="H52" s="119" t="s">
        <v>2683</v>
      </c>
      <c r="I52" s="113" t="s">
        <v>711</v>
      </c>
      <c r="J52" s="113" t="s">
        <v>719</v>
      </c>
      <c r="K52" s="116">
        <v>305260300</v>
      </c>
      <c r="L52" s="115" t="s">
        <v>1148</v>
      </c>
      <c r="M52" s="117"/>
      <c r="N52" s="115" t="s">
        <v>27</v>
      </c>
      <c r="O52" s="115" t="s">
        <v>26</v>
      </c>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43">
        <v>1</v>
      </c>
      <c r="B114" s="161" t="s">
        <v>2664</v>
      </c>
      <c r="C114" s="163" t="s">
        <v>31</v>
      </c>
      <c r="D114" s="120" t="s">
        <v>2677</v>
      </c>
      <c r="E114" s="145">
        <v>43915</v>
      </c>
      <c r="F114" s="145">
        <v>44196</v>
      </c>
      <c r="G114" s="160">
        <f>IF(AND(E114&lt;&gt;"",F114&lt;&gt;""),((F114-E114)/30),"")</f>
        <v>9.3666666666666671</v>
      </c>
      <c r="H114" s="178" t="s">
        <v>2680</v>
      </c>
      <c r="I114" s="121" t="s">
        <v>1142</v>
      </c>
      <c r="J114" s="121" t="s">
        <v>1147</v>
      </c>
      <c r="K114" s="68">
        <v>381147320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thickBot="1" x14ac:dyDescent="0.3">
      <c r="A115" s="143">
        <v>2</v>
      </c>
      <c r="B115" s="161" t="s">
        <v>2664</v>
      </c>
      <c r="C115" s="163" t="s">
        <v>31</v>
      </c>
      <c r="D115" s="63" t="s">
        <v>2679</v>
      </c>
      <c r="E115" s="145">
        <v>43915</v>
      </c>
      <c r="F115" s="145">
        <v>44196</v>
      </c>
      <c r="G115" s="160">
        <f>IF(AND(E115&lt;&gt;"",F115&lt;&gt;""),((F115-E115)/30),"")</f>
        <v>9.3666666666666671</v>
      </c>
      <c r="H115" s="178" t="s">
        <v>2678</v>
      </c>
      <c r="I115" s="63" t="s">
        <v>1142</v>
      </c>
      <c r="J115" s="63" t="s">
        <v>1147</v>
      </c>
      <c r="K115" s="68">
        <v>561450418</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2659</v>
      </c>
      <c r="B163" s="242"/>
      <c r="C163" s="242"/>
      <c r="D163" s="242"/>
      <c r="E163" s="243"/>
      <c r="F163" s="244" t="s">
        <v>2660</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2657</v>
      </c>
      <c r="C168" s="225"/>
      <c r="D168" s="225"/>
      <c r="E168" s="8"/>
      <c r="F168" s="5"/>
      <c r="H168" s="81" t="s">
        <v>2656</v>
      </c>
      <c r="I168" s="248"/>
      <c r="J168" s="249"/>
      <c r="K168" s="249"/>
      <c r="L168" s="249"/>
      <c r="M168" s="249"/>
      <c r="N168" s="249"/>
      <c r="O168" s="25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2667</v>
      </c>
      <c r="B172" s="183"/>
      <c r="C172" s="183"/>
      <c r="D172" s="183"/>
      <c r="E172" s="183"/>
      <c r="F172" s="183"/>
      <c r="G172" s="183"/>
      <c r="H172" s="183"/>
      <c r="I172" s="183"/>
      <c r="J172" s="183"/>
      <c r="K172" s="183"/>
      <c r="L172" s="183"/>
      <c r="M172" s="183"/>
      <c r="N172" s="183"/>
      <c r="O172" s="184"/>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2668</v>
      </c>
      <c r="C176" s="213"/>
      <c r="D176" s="213"/>
      <c r="E176" s="213"/>
      <c r="F176" s="213"/>
      <c r="G176" s="213"/>
      <c r="H176" s="20"/>
      <c r="I176" s="220" t="s">
        <v>2674</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2671</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2668</v>
      </c>
      <c r="C179" s="223"/>
      <c r="D179" s="223"/>
      <c r="E179" s="171">
        <v>0.02</v>
      </c>
      <c r="F179" s="170">
        <v>0.01</v>
      </c>
      <c r="G179" s="165">
        <f>IF(F179&gt;0,SUM(E179+F179),"")</f>
        <v>0.03</v>
      </c>
      <c r="H179" s="5"/>
      <c r="I179" s="223" t="s">
        <v>2670</v>
      </c>
      <c r="J179" s="223"/>
      <c r="K179" s="223"/>
      <c r="L179" s="223"/>
      <c r="M179" s="172">
        <v>0.02</v>
      </c>
      <c r="O179" s="8"/>
      <c r="Q179" s="19"/>
      <c r="R179" s="159">
        <f>IF(M179&gt;0,SUM(L179+M179),"")</f>
        <v>0.02</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30214792.5</v>
      </c>
      <c r="F185" s="92"/>
      <c r="G185" s="93"/>
      <c r="H185" s="88"/>
      <c r="I185" s="90" t="s">
        <v>2627</v>
      </c>
      <c r="J185" s="166">
        <f>+SUM(M179:M183)</f>
        <v>0.02</v>
      </c>
      <c r="K185" s="204" t="s">
        <v>2628</v>
      </c>
      <c r="L185" s="204"/>
      <c r="M185" s="94">
        <f>+J185*(SUM(K20:K35))</f>
        <v>20143195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43769</v>
      </c>
      <c r="D193" s="5"/>
      <c r="E193" s="126">
        <v>9527</v>
      </c>
      <c r="F193" s="5"/>
      <c r="G193" s="5"/>
      <c r="H193" s="147" t="s">
        <v>2685</v>
      </c>
      <c r="J193" s="5"/>
      <c r="K193" s="127">
        <v>43915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2658</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UNO</cp:lastModifiedBy>
  <cp:lastPrinted>2020-12-29T17:48:49Z</cp:lastPrinted>
  <dcterms:created xsi:type="dcterms:W3CDTF">2020-10-14T21:57:42Z</dcterms:created>
  <dcterms:modified xsi:type="dcterms:W3CDTF">2020-12-29T21:02:24Z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