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<sst xmlns="http://schemas.openxmlformats.org/spreadsheetml/2006/main" count="3074" uniqueCount="2693">
  <si>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</si>
  <si>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</si>
  <si>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</si>
  <si>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</si>
  <si>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</si>
  <si>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</si>
  <si>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</si>
  <si>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</si>
  <si>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</si>
  <si>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</si>
  <si>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</si>
  <si>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</si>
  <si>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</si>
  <si>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</si>
  <si>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</si>
  <si>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</si>
  <si>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</si>
  <si>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</si>
  <si>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</si>
  <si>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</si>
  <si>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</si>
  <si>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</si>
  <si>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</si>
  <si>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</si>
  <si>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</si>
  <si>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</si>
  <si>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</si>
  <si>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</si>
  <si>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</si>
  <si>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</si>
  <si>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</si>
  <si>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</si>
  <si>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</si>
  <si>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</si>
  <si>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</si>
  <si>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</si>
  <si>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</si>
  <si>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</si>
  <si>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</si>
  <si>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</si>
  <si>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</si>
  <si>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</si>
  <si>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</si>
  <si>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</si>
  <si>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</si>
  <si>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</si>
  <si>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</si>
  <si>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</si>
  <si>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</si>
  <si>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</si>
  <si>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</si>
  <si>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</si>
  <si>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</si>
  <si>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</si>
  <si>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</si>
  <si>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</si>
  <si>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</si>
  <si>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</si>
  <si>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</si>
  <si>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</si>
  <si>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</si>
  <si>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</si>
  <si>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</si>
  <si>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</si>
  <si>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</si>
  <si>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</si>
  <si>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</si>
  <si>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</si>
  <si>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</si>
  <si>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</si>
  <si>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</si>
  <si>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</si>
  <si>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</si>
  <si>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</si>
  <si>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</si>
  <si>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</si>
  <si>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</si>
  <si>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</si>
  <si>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</si>
  <si>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</si>
  <si>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</si>
  <si>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</si>
  <si>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</si>
  <si>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</si>
  <si>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</si>
  <si>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</si>
  <si>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</si>
  <si>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</si>
  <si>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</si>
  <si>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</si>
  <si>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</si>
  <si>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</si>
  <si>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</si>
  <si>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</si>
  <si>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</si>
  <si>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</si>
  <si>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</si>
  <si>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</si>
  <si>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</si>
  <si>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</si>
  <si>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</si>
  <si>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</si>
  <si>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</si>
  <si>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</si>
  <si>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</si>
  <si>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</si>
  <si>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</si>
  <si>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</si>
  <si>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</si>
  <si>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</si>
  <si>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</si>
  <si>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</si>
  <si>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</si>
  <si>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</si>
  <si>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</si>
  <si>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</si>
  <si>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</si>
  <si>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</si>
  <si>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</si>
  <si>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</si>
  <si>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</si>
  <si>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</si>
  <si>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</si>
  <si>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</si>
  <si>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</si>
  <si>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</si>
  <si>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</si>
  <si>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</si>
  <si>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</si>
  <si>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</si>
  <si>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</si>
  <si>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</si>
  <si>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</si>
  <si>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</si>
  <si>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</si>
  <si>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</si>
  <si>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</si>
  <si>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</si>
  <si>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</si>
  <si>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</si>
  <si>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</si>
  <si>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</si>
  <si>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</si>
  <si>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</si>
  <si>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</si>
  <si>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</si>
  <si>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</si>
  <si>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</si>
  <si>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</si>
  <si>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</si>
  <si>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</si>
  <si>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</si>
  <si>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</si>
  <si>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</si>
  <si>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</si>
  <si>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</si>
  <si>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</si>
  <si>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</si>
  <si>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</si>
  <si>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</si>
  <si>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</si>
  <si>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</si>
  <si>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</si>
  <si>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</si>
  <si>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</si>
  <si>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</si>
  <si>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</si>
  <si>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</si>
  <si>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</si>
  <si>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</si>
  <si>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</si>
  <si>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</si>
  <si>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</si>
  <si>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</si>
  <si>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</si>
  <si>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</si>
  <si>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</si>
  <si>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</si>
  <si>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</si>
  <si>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</si>
  <si>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</si>
  <si>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</si>
  <si>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</si>
  <si>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</si>
  <si>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</si>
  <si>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</si>
  <si>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</si>
  <si>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</si>
  <si>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</si>
  <si>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</si>
  <si>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</si>
  <si>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</si>
  <si>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</si>
  <si>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</si>
  <si>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</si>
  <si>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</si>
  <si>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</si>
  <si>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</si>
  <si>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</si>
  <si>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</si>
  <si>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</si>
  <si>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</si>
  <si>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</si>
  <si>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</si>
  <si>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</si>
  <si>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</si>
  <si>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</si>
  <si>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</si>
  <si>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</si>
  <si>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</si>
  <si>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</si>
  <si>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</si>
  <si>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</si>
  <si>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</si>
  <si>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</si>
  <si>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</si>
  <si>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</si>
  <si>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</si>
  <si>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</si>
  <si>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</si>
  <si>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</si>
  <si>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</si>
  <si>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</si>
  <si>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</si>
  <si>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</si>
  <si>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</si>
  <si>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</si>
  <si>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</si>
  <si>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</si>
  <si>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</si>
  <si>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</si>
  <si>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</si>
  <si>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</si>
  <si>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</si>
  <si>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</si>
  <si>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</si>
  <si>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</si>
  <si>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</si>
  <si>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</si>
  <si>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</si>
  <si>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</si>
  <si>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</si>
  <si>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</si>
  <si>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</si>
  <si>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</si>
  <si>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</si>
  <si>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</si>
  <si>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</si>
  <si>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</si>
  <si>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</si>
  <si>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</si>
  <si>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</si>
  <si>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</si>
  <si>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</si>
  <si>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</si>
  <si>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</si>
  <si>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</si>
  <si>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</si>
  <si>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</si>
  <si>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</si>
  <si>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</si>
  <si>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</si>
  <si>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</si>
  <si>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</si>
  <si>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</si>
  <si>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</si>
  <si>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</si>
  <si>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</si>
  <si>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</si>
  <si>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</si>
  <si>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</si>
  <si>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</si>
  <si>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</si>
  <si>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</si>
  <si>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</si>
  <si>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</si>
  <si>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</si>
  <si>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</si>
  <si>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</si>
  <si>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</si>
  <si>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</si>
  <si>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</si>
  <si>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</si>
  <si>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</si>
  <si>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</si>
  <si>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</si>
  <si>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</si>
  <si>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</si>
  <si>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</si>
  <si>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</si>
  <si>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</si>
  <si>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</si>
  <si>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</si>
  <si>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</si>
  <si>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</si>
  <si>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</si>
  <si>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</si>
  <si>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</si>
  <si>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</si>
  <si>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</si>
  <si>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</si>
  <si>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</si>
  <si>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</si>
  <si>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</si>
  <si>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</si>
  <si>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</si>
  <si>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</si>
  <si>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</si>
  <si>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</si>
  <si>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</si>
  <si>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</si>
  <si>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</si>
  <si>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</si>
  <si>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</si>
  <si>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</si>
  <si>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</si>
  <si>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</si>
  <si>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</si>
  <si>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</si>
  <si>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</si>
  <si>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</si>
  <si>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</si>
  <si>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</si>
  <si>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</si>
  <si>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</si>
  <si>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</si>
  <si>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</si>
  <si>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</si>
  <si>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</si>
  <si>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</si>
  <si>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</si>
  <si>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</si>
  <si>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</si>
  <si>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</si>
  <si>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</si>
  <si>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</si>
  <si>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</si>
  <si>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</si>
  <si>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</si>
  <si>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</si>
  <si>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</si>
  <si>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</si>
  <si>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</si>
  <si>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</si>
  <si>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</si>
  <si>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</si>
  <si>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</si>
  <si>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</si>
  <si>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</si>
  <si>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</si>
  <si>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</si>
  <si>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</si>
  <si>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</si>
  <si>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</si>
  <si>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</si>
  <si>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</si>
  <si>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</si>
  <si>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</si>
  <si>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</si>
  <si>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</si>
  <si>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</si>
  <si>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</si>
  <si>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</si>
  <si>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</si>
  <si>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</si>
  <si>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</si>
  <si>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</si>
  <si>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</si>
  <si>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</si>
  <si>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</si>
  <si>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</si>
  <si>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</si>
  <si>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</si>
  <si>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</si>
  <si>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</si>
  <si>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</si>
  <si>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</si>
  <si>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</si>
  <si>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</si>
  <si>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</si>
  <si>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</si>
  <si>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</si>
  <si>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</si>
  <si>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</si>
  <si>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</si>
  <si>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</si>
  <si>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</si>
  <si>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</si>
  <si>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</si>
  <si>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</si>
  <si>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</si>
  <si>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</si>
  <si>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</si>
  <si>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</si>
  <si>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</si>
  <si>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</si>
  <si>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</si>
  <si>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</si>
  <si>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</si>
  <si>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</si>
  <si>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</si>
  <si>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</si>
  <si>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</si>
  <si>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</si>
  <si>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</si>
  <si>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</si>
  <si>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</si>
  <si>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</si>
  <si>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</si>
  <si>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</si>
  <si>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</si>
  <si>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</si>
  <si>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</si>
  <si>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</si>
  <si>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</si>
  <si>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</si>
  <si>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</si>
  <si>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</si>
  <si>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</si>
  <si>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</si>
  <si>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</si>
  <si>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</si>
  <si>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</si>
  <si>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</si>
  <si>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</si>
  <si>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</si>
  <si>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</si>
  <si>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</si>
  <si>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</si>
  <si>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</si>
  <si>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</si>
  <si>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</si>
  <si>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</si>
  <si>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</si>
  <si>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</si>
  <si>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</si>
  <si>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</si>
  <si>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</si>
  <si>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</si>
  <si>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</si>
  <si>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</si>
  <si>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</si>
  <si>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</si>
  <si>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</si>
  <si>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</si>
  <si>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</si>
  <si>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</si>
  <si>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</si>
  <si>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</si>
  <si>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</si>
  <si>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</si>
  <si>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</si>
  <si>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</si>
  <si>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</si>
  <si>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</si>
  <si>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</si>
  <si>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</si>
  <si>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</si>
  <si>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</si>
  <si>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</si>
  <si>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</si>
  <si>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</si>
  <si>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</si>
  <si>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</si>
  <si>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</si>
  <si>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</si>
  <si>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</si>
  <si>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</si>
  <si>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</si>
  <si>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</si>
  <si>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</si>
  <si>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</si>
  <si>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</si>
  <si>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</si>
  <si>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</si>
  <si>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</si>
  <si>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</si>
  <si>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</si>
  <si>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</si>
  <si>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</si>
  <si>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</si>
  <si>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</si>
  <si>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</si>
  <si>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</si>
  <si>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</si>
  <si>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</si>
  <si>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</si>
  <si>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</si>
  <si>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</si>
  <si>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</si>
  <si>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</si>
  <si>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</si>
  <si>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</si>
  <si>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</si>
  <si>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</si>
  <si>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</si>
  <si>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</si>
  <si>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</si>
  <si>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</si>
  <si>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</si>
  <si>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</si>
  <si>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</si>
  <si>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</si>
  <si>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</si>
  <si>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</si>
  <si>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</si>
  <si>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</si>
  <si>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</si>
  <si>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</si>
  <si>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</si>
  <si>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</si>
  <si>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</si>
  <si>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</si>
  <si>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</si>
  <si>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</si>
  <si>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</si>
  <si>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</si>
  <si>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</si>
  <si>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</si>
  <si>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</si>
  <si>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</si>
  <si>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</si>
  <si>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</si>
  <si>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</si>
  <si>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</si>
  <si>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</si>
  <si>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</si>
  <si>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</si>
  <si>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</si>
  <si>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</si>
  <si>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</si>
  <si>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</si>
  <si>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</si>
  <si>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</si>
  <si>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</si>
  <si>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</si>
  <si>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</si>
  <si>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</si>
  <si>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</si>
  <si>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</si>
  <si>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</si>
  <si>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</si>
  <si>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</si>
  <si>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</si>
  <si>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</si>
  <si>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</si>
  <si>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</si>
  <si>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</si>
  <si>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</si>
  <si>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</si>
  <si>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</si>
  <si>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</si>
  <si>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</si>
  <si>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</si>
  <si>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</si>
  <si>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</si>
  <si>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</si>
  <si>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</si>
  <si>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</si>
  <si>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</si>
  <si>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</si>
  <si>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</si>
  <si>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</si>
  <si>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</si>
  <si>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</si>
  <si>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</si>
  <si>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</si>
  <si>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</si>
  <si>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</si>
  <si>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</si>
  <si>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</si>
  <si>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</si>
  <si>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</si>
  <si>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</si>
  <si>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</si>
  <si>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</si>
  <si>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</si>
  <si>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</si>
  <si>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</si>
  <si>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</si>
  <si>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</si>
  <si>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</si>
  <si>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</si>
  <si>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</si>
  <si>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</si>
  <si>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</si>
  <si>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</si>
  <si>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</si>
  <si>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</si>
  <si>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</si>
  <si>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</si>
  <si>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</si>
  <si>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</si>
  <si>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</si>
  <si>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</si>
  <si>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</si>
  <si>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</si>
  <si>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</si>
  <si>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</si>
  <si>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</si>
  <si>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</si>
  <si>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</si>
  <si>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</si>
  <si>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</si>
  <si>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</si>
  <si>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</si>
  <si>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</si>
  <si>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</si>
  <si>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</si>
  <si>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</si>
  <si>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</si>
  <si>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</si>
  <si>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</si>
  <si>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</si>
  <si>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</si>
  <si>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</si>
  <si>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</si>
  <si>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</si>
  <si>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</si>
  <si>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</si>
  <si>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</si>
  <si>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</si>
  <si>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</si>
  <si>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</si>
  <si>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</si>
  <si>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</si>
  <si>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</si>
  <si>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</si>
  <si>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</si>
  <si>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</si>
  <si>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</si>
  <si>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</si>
  <si>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</si>
  <si>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</si>
  <si>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</si>
  <si>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</si>
  <si>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</si>
  <si>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</si>
  <si>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</si>
  <si>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</si>
  <si>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</si>
  <si>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</si>
  <si>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</si>
  <si>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</si>
  <si>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</si>
  <si>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</si>
  <si>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</si>
  <si>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</si>
  <si>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</si>
  <si>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</si>
  <si>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</si>
  <si>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</si>
  <si>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</si>
  <si>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</si>
  <si>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</si>
  <si>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</si>
  <si>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</si>
  <si>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</si>
  <si>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</si>
  <si>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</si>
  <si>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</si>
  <si>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</si>
  <si>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</si>
  <si>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</si>
  <si>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</si>
  <si>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</si>
  <si>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</si>
  <si>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</si>
  <si>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</si>
  <si>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</si>
  <si>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</si>
  <si>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</si>
  <si>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</si>
  <si>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</si>
  <si>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</si>
  <si>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</si>
  <si>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</si>
  <si>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</si>
  <si>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</si>
  <si>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</si>
  <si>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</si>
  <si>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</si>
  <si>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</si>
  <si>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</si>
  <si>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</si>
  <si>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</si>
  <si>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</si>
  <si>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</si>
  <si>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</si>
  <si>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</si>
  <si>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</si>
  <si>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</si>
  <si>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</si>
  <si>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</si>
  <si>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</si>
  <si>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</si>
  <si>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</si>
  <si>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</si>
  <si>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</si>
  <si>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</si>
  <si>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</si>
  <si>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</si>
  <si>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</si>
  <si>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</si>
  <si>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</si>
  <si>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</si>
  <si>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</si>
  <si>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</si>
  <si>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</si>
  <si>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</si>
  <si>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</si>
  <si>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</si>
  <si>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</si>
  <si>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</si>
  <si>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</si>
  <si>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</si>
  <si>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</si>
  <si>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</si>
  <si>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</si>
  <si>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</si>
  <si>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</si>
  <si>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</si>
  <si>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</si>
  <si>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</si>
  <si>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</si>
  <si>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</si>
  <si>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</si>
  <si>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</si>
  <si>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</si>
  <si>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</si>
  <si>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</si>
  <si>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</si>
  <si>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</si>
  <si>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</si>
  <si>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</si>
  <si>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</si>
  <si>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</si>
  <si>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</si>
  <si>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</si>
  <si>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</si>
  <si>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</si>
  <si>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</si>
  <si>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</si>
  <si>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</si>
  <si>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</si>
  <si>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</si>
  <si>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</si>
  <si>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</si>
  <si>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</si>
  <si>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</si>
  <si>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</si>
  <si>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</si>
  <si>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</si>
  <si>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</si>
  <si>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</si>
  <si>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</si>
  <si>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</si>
  <si>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</si>
  <si>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</si>
  <si>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</si>
  <si>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</si>
  <si>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</si>
  <si>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</si>
  <si>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</si>
  <si>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</si>
  <si>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</si>
  <si>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</si>
  <si>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</si>
  <si>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</si>
  <si>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</si>
  <si>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</si>
  <si>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</si>
  <si>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</si>
  <si>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</si>
  <si>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</si>
  <si>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</si>
  <si>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</si>
  <si>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</si>
  <si>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</si>
  <si>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</si>
  <si>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</si>
  <si>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</si>
  <si>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</si>
  <si>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</si>
  <si>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</si>
  <si>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</si>
  <si>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</si>
  <si>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</si>
  <si>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</si>
  <si>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</si>
  <si>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</si>
  <si>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</si>
  <si>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</si>
  <si>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</si>
  <si>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</si>
  <si>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</si>
  <si>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</si>
  <si>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</si>
  <si>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</si>
  <si>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</si>
  <si>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</si>
  <si>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</si>
  <si>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</si>
  <si>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</si>
  <si>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</si>
  <si>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</si>
  <si>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</si>
  <si>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</si>
  <si>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</si>
  <si>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</si>
  <si>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</si>
  <si>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</si>
  <si>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</si>
  <si>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</si>
  <si>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</si>
  <si>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</si>
  <si>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</si>
  <si>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</si>
  <si>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</si>
  <si>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</si>
  <si>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</si>
  <si>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</si>
  <si>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</si>
  <si>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</si>
  <si>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</si>
  <si>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</si>
  <si>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</si>
  <si>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</si>
  <si>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</si>
  <si>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</si>
  <si>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</si>
  <si>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</si>
  <si>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</si>
  <si>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</si>
  <si>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</si>
  <si>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</si>
  <si>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</si>
  <si>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</si>
  <si>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</si>
  <si>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</si>
  <si>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</si>
  <si>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</si>
  <si>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</si>
  <si>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</si>
  <si>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</si>
  <si>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</si>
  <si>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</si>
  <si>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</si>
  <si>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</si>
  <si>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</si>
  <si>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</si>
  <si>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</si>
  <si>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</si>
  <si>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</si>
  <si>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</si>
  <si>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</si>
  <si>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</si>
  <si>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</si>
  <si>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</si>
  <si>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</si>
  <si>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</si>
  <si>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</si>
  <si>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</si>
  <si>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</si>
  <si>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</si>
  <si>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</si>
  <si>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</si>
  <si>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</si>
  <si>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</si>
  <si>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</si>
  <si>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</si>
  <si>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</si>
  <si>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</si>
  <si>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</si>
  <si>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</si>
  <si>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</si>
  <si>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</si>
  <si>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</si>
  <si>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</si>
  <si>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</si>
  <si>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</si>
  <si>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</si>
  <si>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</si>
  <si>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</si>
  <si>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</si>
  <si>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</si>
  <si>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</si>
  <si>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</si>
  <si>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</si>
  <si>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</si>
  <si>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</si>
  <si>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</si>
  <si>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</si>
  <si>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</si>
  <si>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</si>
  <si>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</si>
  <si>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</si>
  <si>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</si>
  <si>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</si>
  <si>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</si>
  <si>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</si>
  <si>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</si>
  <si>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</si>
  <si>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</si>
  <si>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</si>
  <si>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</si>
  <si>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</si>
  <si>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</si>
  <si>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</si>
  <si>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</si>
  <si>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</si>
  <si>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</si>
  <si>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</si>
  <si>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</si>
  <si>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</si>
  <si>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</si>
  <si>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</si>
  <si>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</si>
  <si>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</si>
  <si>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</si>
  <si>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</si>
  <si>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</si>
  <si>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</si>
  <si>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</si>
  <si>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</si>
  <si>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</si>
  <si>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</si>
  <si>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</si>
  <si>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</si>
  <si>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</si>
  <si>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</si>
  <si>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</si>
  <si>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</si>
  <si>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</si>
  <si>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</si>
  <si>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</si>
  <si>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</si>
  <si>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</si>
  <si>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</si>
  <si>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</si>
  <si>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</si>
  <si>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</si>
  <si>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</si>
  <si>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</si>
  <si>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</si>
  <si>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</si>
  <si>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</si>
  <si>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</si>
  <si>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</si>
  <si>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</si>
  <si>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</si>
  <si>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</si>
  <si>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</si>
  <si>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</si>
  <si>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</si>
  <si>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</si>
  <si>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</si>
  <si>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</si>
  <si>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</si>
  <si>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</si>
  <si>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</si>
  <si>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</si>
  <si>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</si>
  <si>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</si>
  <si>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</si>
  <si>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</si>
  <si>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</si>
  <si>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</si>
  <si>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</si>
  <si>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</si>
  <si>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</si>
  <si>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</si>
  <si>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</si>
  <si>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</si>
  <si>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</si>
  <si>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</si>
  <si>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</si>
  <si>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</si>
  <si>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</si>
  <si>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</si>
  <si>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</si>
  <si>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</si>
  <si>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</si>
  <si>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</si>
  <si>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</si>
  <si>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</si>
  <si>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</si>
  <si>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</si>
  <si>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</si>
  <si>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</si>
  <si>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</si>
  <si>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</si>
  <si>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</si>
  <si>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</si>
  <si>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</si>
  <si>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</si>
  <si>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</si>
  <si>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</si>
  <si>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</si>
  <si>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</si>
  <si>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</si>
  <si>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</si>
  <si>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</si>
  <si>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</si>
  <si>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</si>
  <si>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</si>
  <si>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</si>
  <si>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</si>
  <si>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</si>
  <si>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</si>
  <si>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</si>
  <si>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</si>
  <si>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</si>
  <si>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</si>
  <si>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</si>
  <si>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</si>
  <si>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</si>
  <si>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</si>
  <si>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</si>
  <si>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</si>
  <si>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</si>
  <si>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</si>
  <si>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</si>
  <si>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</si>
  <si>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</si>
  <si>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</si>
  <si>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</si>
  <si>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</si>
  <si>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</si>
  <si>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</si>
  <si>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</si>
  <si>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</si>
  <si>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</si>
  <si>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</si>
  <si>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</si>
  <si>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</si>
  <si>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</si>
  <si>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</si>
  <si>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</si>
  <si>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</si>
  <si>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</si>
  <si>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</si>
  <si>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</si>
  <si>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</si>
  <si>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</si>
  <si>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</si>
  <si>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</si>
  <si>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</si>
  <si>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</si>
  <si>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</si>
  <si>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</si>
  <si>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</si>
  <si>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</si>
  <si>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</si>
  <si>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</si>
  <si>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</si>
  <si>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</si>
  <si>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</si>
  <si>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</si>
  <si>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</si>
  <si>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</si>
  <si>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</si>
  <si>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</si>
  <si>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</si>
  <si>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</si>
  <si>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</si>
  <si>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</si>
  <si>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</si>
  <si>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</si>
  <si>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</si>
  <si>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</si>
  <si>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</si>
  <si>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</si>
  <si>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</si>
  <si>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</si>
  <si>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</si>
  <si>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</si>
  <si>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</si>
  <si>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</si>
  <si>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</si>
  <si>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</si>
  <si>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</si>
  <si>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</si>
  <si>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</si>
  <si>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</si>
  <si>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</si>
  <si>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</si>
  <si>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</si>
  <si>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</si>
  <si>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</si>
  <si>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</si>
  <si>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</si>
  <si>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</si>
  <si>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</si>
  <si>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</si>
  <si>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</si>
  <si>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</si>
  <si>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</si>
  <si>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</si>
  <si>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</si>
  <si>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</si>
  <si>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</si>
  <si>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</si>
  <si>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</si>
  <si>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</si>
  <si>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</si>
  <si>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</si>
  <si>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</si>
  <si>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</si>
  <si>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</si>
  <si>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</si>
  <si>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</si>
  <si>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</si>
  <si>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</si>
  <si>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</si>
  <si>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</si>
  <si>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</si>
  <si>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</si>
  <si>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</si>
  <si>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</si>
  <si>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</si>
  <si>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</si>
  <si>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</si>
  <si>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</si>
  <si>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</si>
  <si>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</si>
  <si>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</si>
  <si>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</si>
  <si>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</si>
  <si>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</si>
  <si>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</si>
  <si>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</si>
  <si>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</si>
  <si>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</si>
  <si>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</si>
  <si>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</si>
  <si>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</si>
  <si>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</si>
  <si>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</si>
  <si>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</si>
  <si>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</si>
  <si>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</si>
  <si>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</si>
  <si>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</si>
  <si>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</si>
  <si>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</si>
  <si>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</si>
  <si>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</si>
  <si>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</si>
  <si>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</si>
  <si>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</si>
  <si>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</si>
  <si>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</si>
  <si>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</si>
  <si>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</si>
  <si>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</si>
  <si>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</si>
  <si>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</si>
  <si>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</si>
  <si>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</si>
  <si>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</si>
  <si>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</si>
  <si>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</si>
  <si>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</si>
  <si>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</si>
  <si>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</si>
  <si>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</si>
  <si>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</si>
  <si>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</si>
  <si>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</si>
  <si>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</si>
  <si>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</si>
  <si>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</si>
  <si>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</si>
  <si>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</si>
  <si>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</si>
  <si>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</si>
  <si>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</si>
  <si>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</si>
  <si>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</si>
  <si>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</si>
  <si>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</si>
  <si>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</si>
  <si>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</si>
  <si>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</si>
  <si>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</si>
  <si>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</si>
  <si>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</si>
  <si>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</si>
  <si>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</si>
  <si>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</si>
  <si>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</si>
  <si>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</si>
  <si>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</si>
  <si>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</si>
  <si>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</si>
  <si>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</si>
  <si>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</si>
  <si>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</si>
  <si>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</si>
  <si>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</si>
  <si>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</si>
  <si>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</si>
  <si>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</si>
  <si>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</si>
  <si>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</si>
  <si>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</si>
  <si>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</si>
  <si>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</si>
  <si>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</si>
  <si>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</si>
  <si>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</si>
  <si>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</si>
  <si>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</si>
  <si>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</si>
  <si>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</si>
  <si>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</si>
  <si>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</si>
  <si>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</si>
  <si>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</si>
  <si>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</si>
  <si>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</si>
  <si>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</si>
  <si>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</si>
  <si>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</si>
  <si>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</si>
  <si>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</si>
  <si>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</si>
  <si>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</si>
  <si>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</si>
  <si>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</si>
  <si>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</si>
  <si>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</si>
  <si>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</si>
  <si>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</si>
  <si>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</si>
  <si>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</si>
  <si>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</si>
  <si>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</si>
  <si>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</si>
  <si>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</si>
  <si>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</si>
  <si>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</si>
  <si>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</si>
  <si>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</si>
  <si>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</si>
  <si>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</si>
  <si>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</si>
  <si>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</si>
  <si>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</si>
  <si>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</si>
  <si>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</si>
  <si>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</si>
  <si>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</si>
  <si>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</si>
  <si>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</si>
  <si>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</si>
  <si>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</si>
  <si>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</si>
  <si>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</si>
  <si>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</si>
  <si>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</si>
  <si>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</si>
  <si>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</si>
  <si>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</si>
  <si>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</si>
  <si>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</si>
  <si>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</si>
  <si>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</si>
  <si>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</si>
  <si>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</si>
  <si>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</si>
  <si>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</si>
  <si>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</si>
  <si>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</si>
  <si>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</si>
  <si>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</si>
  <si>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</si>
  <si>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</si>
  <si>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</si>
  <si>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</si>
  <si>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</si>
  <si>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</si>
  <si>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</si>
  <si>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</si>
  <si>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</si>
  <si>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</si>
  <si>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</si>
  <si>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</si>
  <si>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</si>
  <si>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</si>
  <si>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</si>
  <si>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</si>
  <si>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</si>
  <si>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</si>
  <si>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</si>
  <si>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</si>
  <si>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</si>
  <si>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</si>
  <si>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</si>
  <si>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</si>
  <si>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</si>
  <si>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</si>
  <si>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</si>
  <si>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</si>
  <si>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</si>
  <si>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</si>
  <si>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</si>
  <si>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</si>
  <si>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</si>
  <si>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</si>
  <si>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</si>
  <si>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</si>
  <si>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</si>
  <si>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</si>
  <si>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</si>
  <si>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</si>
  <si>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</si>
  <si>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</si>
  <si>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</si>
  <si>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</si>
  <si>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</si>
  <si>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</si>
  <si>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</si>
  <si>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</si>
  <si>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</si>
  <si>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</si>
  <si>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</si>
  <si>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</si>
  <si>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</si>
  <si>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</si>
  <si>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</si>
  <si>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</si>
  <si>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</si>
  <si>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</si>
  <si>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</si>
  <si>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</si>
  <si>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</si>
  <si>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</si>
  <si>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</si>
  <si>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</si>
  <si>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</si>
  <si>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</si>
  <si>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</si>
  <si>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</si>
  <si>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</si>
  <si>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</si>
  <si>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</si>
  <si>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</si>
  <si>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</si>
  <si>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</si>
  <si>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</si>
  <si>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</si>
  <si>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</si>
  <si>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</si>
  <si>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</si>
  <si>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</si>
  <si>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</si>
  <si>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</si>
  <si>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</si>
  <si>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</si>
  <si>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</si>
  <si>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</si>
  <si>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</si>
  <si>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</si>
  <si>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</si>
  <si>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</si>
  <si>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</si>
  <si>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</si>
  <si>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</si>
  <si>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</si>
  <si>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</si>
  <si>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</si>
  <si>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</si>
  <si>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</si>
  <si>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</si>
  <si>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</si>
  <si>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</si>
  <si>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</si>
  <si>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</si>
  <si>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</si>
  <si>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</si>
  <si>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</si>
  <si>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</si>
  <si>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</si>
  <si>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</si>
  <si>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</si>
  <si>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</si>
  <si>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</si>
  <si>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</si>
  <si>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</si>
  <si>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</si>
  <si>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</si>
  <si>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</si>
  <si>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</si>
  <si>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</si>
  <si>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</si>
  <si>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</si>
  <si>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</si>
  <si>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</si>
  <si>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</si>
  <si>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</si>
  <si>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</si>
  <si>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</si>
  <si>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</si>
  <si>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</si>
  <si>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</si>
  <si>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</si>
  <si>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</si>
  <si>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</si>
  <si>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</si>
  <si>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</si>
  <si>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</si>
  <si>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</si>
  <si>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</si>
  <si>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</si>
  <si>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</si>
  <si>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</si>
  <si>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</si>
  <si>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</si>
  <si>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</si>
  <si>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</si>
  <si>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</si>
  <si>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</si>
  <si>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</si>
  <si>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</si>
  <si>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</si>
  <si>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</si>
  <si>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</si>
  <si>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</si>
  <si>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</si>
  <si>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</si>
  <si>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</si>
  <si>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</si>
  <si>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</si>
  <si>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</si>
  <si>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</si>
  <si>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</si>
  <si>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</si>
  <si>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</si>
  <si>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</si>
  <si>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</si>
  <si>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</si>
  <si>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</si>
  <si>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</si>
  <si>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</si>
  <si>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</si>
  <si>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</si>
  <si>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</si>
  <si>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</si>
  <si>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</si>
  <si>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</si>
  <si>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</si>
  <si>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</si>
  <si>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</si>
  <si>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</si>
  <si>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</si>
  <si>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</si>
  <si>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</si>
  <si>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</si>
  <si>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</si>
  <si>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</si>
  <si>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</si>
  <si>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</si>
  <si>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</si>
  <si>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</si>
  <si>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</si>
  <si>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</si>
  <si>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</si>
  <si>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</si>
  <si>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</si>
  <si>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</si>
  <si>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</si>
  <si>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</si>
  <si>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</si>
  <si>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</si>
  <si>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</si>
  <si>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</si>
  <si>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</si>
  <si>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</si>
  <si>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</si>
  <si>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</si>
  <si>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</si>
  <si>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</si>
  <si>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</si>
  <si>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</si>
  <si>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</si>
  <si>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</si>
  <si>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</si>
  <si>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</si>
  <si>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</si>
  <si>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</si>
  <si>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</si>
  <si>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</si>
  <si>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</si>
  <si>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</si>
  <si>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</si>
  <si>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</si>
  <si>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</si>
  <si>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</si>
  <si>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</si>
  <si>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</si>
  <si>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</si>
  <si>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</si>
  <si>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</si>
  <si>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</si>
  <si>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</si>
  <si>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</si>
  <si>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</si>
  <si>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</si>
  <si>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</si>
  <si>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</si>
  <si>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</si>
  <si>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</si>
  <si>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</si>
  <si>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</si>
  <si>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</si>
  <si>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</si>
  <si>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</si>
  <si>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</si>
  <si>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</si>
  <si>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</si>
  <si>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</si>
  <si>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</si>
  <si>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</si>
  <si>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</si>
  <si>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</si>
  <si>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</si>
  <si>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</si>
  <si>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</si>
  <si>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</si>
  <si>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</si>
  <si>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</si>
  <si>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</si>
  <si>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</si>
  <si>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</si>
  <si>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</si>
  <si>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</si>
  <si>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</si>
  <si>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</si>
  <si>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</si>
  <si>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</si>
  <si>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</si>
  <si>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</si>
  <si>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</si>
  <si>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</si>
  <si>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</si>
  <si>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</si>
  <si>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</si>
  <si>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</si>
  <si>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</si>
  <si>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</si>
  <si>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</si>
  <si>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</si>
  <si>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</si>
  <si>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</si>
  <si>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</si>
  <si>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</si>
  <si>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</si>
  <si>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</si>
  <si>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</si>
  <si>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</si>
  <si>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</si>
  <si>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</si>
  <si>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</si>
  <si>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</si>
  <si>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</si>
  <si>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</si>
  <si>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</si>
  <si>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</si>
  <si>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</si>
  <si>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</si>
  <si>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</si>
  <si>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</si>
  <si>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</si>
  <si>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</si>
  <si>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</si>
  <si>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</si>
  <si>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</si>
  <si>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</si>
  <si>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</si>
  <si>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</si>
  <si>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</si>
  <si>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</si>
  <si>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</si>
  <si>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</si>
  <si>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</si>
  <si>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</si>
  <si>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</si>
  <si>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</si>
  <si>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</si>
  <si>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</si>
  <si>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</si>
  <si>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</si>
  <si>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</si>
  <si>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</si>
  <si>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</si>
  <si>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</si>
  <si>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</si>
  <si>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</si>
  <si>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</si>
  <si>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</si>
  <si>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</si>
  <si>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</si>
  <si>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</si>
  <si>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</si>
  <si>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</si>
  <si>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</si>
  <si>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</si>
  <si>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</si>
  <si>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</si>
  <si>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</si>
  <si>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</si>
  <si>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</si>
  <si>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</si>
  <si>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</si>
  <si>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</si>
  <si>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</si>
  <si>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</si>
  <si>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</si>
  <si>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</si>
  <si>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</si>
  <si>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</si>
  <si>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</si>
  <si>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</si>
  <si>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</si>
  <si>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</si>
  <si>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</si>
  <si>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</si>
  <si>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</si>
  <si>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</si>
  <si>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</si>
  <si>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</si>
  <si>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</si>
  <si>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</si>
  <si>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</si>
  <si>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</si>
  <si>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</si>
  <si>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</si>
  <si>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</si>
  <si>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</si>
  <si>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</si>
  <si>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</si>
  <si>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</si>
  <si>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</si>
  <si>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</si>
  <si>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</si>
  <si>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</si>
  <si>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</si>
  <si>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</si>
  <si>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</si>
  <si>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</si>
  <si>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</si>
  <si>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</si>
  <si>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</si>
  <si>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</si>
  <si>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</si>
  <si>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</si>
  <si>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</si>
  <si>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</si>
  <si>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</si>
  <si>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</si>
  <si>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</si>
  <si>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</si>
  <si>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</si>
  <si>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</si>
  <si>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</si>
  <si>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</si>
  <si>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</si>
  <si>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</si>
  <si>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</si>
  <si>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</si>
  <si>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</si>
  <si>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</si>
  <si>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</si>
  <si>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</si>
  <si>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</si>
  <si>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</si>
  <si>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</si>
  <si>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</si>
  <si>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</si>
  <si>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</si>
  <si>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</si>
  <si>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</si>
  <si>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</si>
  <si>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</si>
  <si>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</si>
  <si>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</si>
  <si>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</si>
  <si>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</si>
  <si>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</si>
  <si>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</si>
  <si>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</si>
  <si>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</si>
  <si>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</si>
  <si>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</si>
  <si>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</si>
  <si>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</si>
  <si>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</si>
  <si>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</si>
  <si>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</si>
  <si>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</si>
  <si>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</si>
  <si>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</si>
  <si>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</si>
  <si>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</si>
  <si>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</si>
  <si>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</si>
  <si>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</si>
  <si>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</si>
  <si>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</si>
  <si>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</si>
  <si>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</si>
  <si>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</si>
  <si>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</si>
  <si>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</si>
  <si>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</si>
  <si>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</si>
  <si>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</si>
  <si>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</si>
  <si>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</si>
  <si>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</si>
  <si>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</si>
  <si>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</si>
  <si>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</si>
  <si>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</si>
  <si>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</si>
  <si>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</si>
  <si>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</si>
  <si>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</si>
  <si>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</si>
  <si>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</si>
  <si>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</si>
  <si>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</si>
  <si>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</si>
  <si>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</si>
  <si>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</si>
  <si>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</si>
  <si>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</si>
  <si>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</si>
  <si>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</si>
  <si>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</si>
  <si>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</si>
  <si>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</si>
  <si>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</si>
  <si>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</si>
  <si>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</si>
  <si>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</si>
  <si>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</si>
  <si>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</si>
  <si>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</si>
  <si>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</si>
  <si>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</si>
  <si>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</si>
  <si>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</si>
  <si>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</si>
  <si>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</si>
  <si>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</si>
  <si>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</si>
  <si>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</si>
  <si>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</si>
  <si>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</si>
  <si>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</si>
  <si>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</si>
  <si>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</si>
  <si>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</si>
  <si>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</si>
  <si>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</si>
  <si>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</si>
  <si>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</si>
  <si>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</si>
  <si>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</si>
  <si>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</si>
  <si>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</si>
  <si>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</si>
  <si>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</si>
  <si>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</si>
  <si>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</si>
  <si>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</si>
  <si>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</si>
  <si>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</si>
  <si>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</si>
  <si>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</si>
  <si>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</si>
  <si>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</si>
  <si>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</si>
  <si>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</si>
  <si>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</si>
  <si>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</si>
  <si>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</si>
  <si>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</si>
  <si>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</si>
  <si>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</si>
  <si>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</si>
  <si>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</si>
  <si>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</si>
  <si>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</si>
  <si>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</si>
  <si>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</si>
  <si>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</si>
  <si>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</si>
  <si>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</si>
  <si>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</si>
  <si>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</si>
  <si>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</si>
  <si>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</si>
  <si>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</si>
  <si>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</si>
  <si>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</si>
  <si>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</si>
  <si>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</si>
  <si>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</si>
  <si>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</si>
  <si>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</si>
  <si>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</si>
  <si>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</si>
  <si>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</si>
  <si>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</si>
  <si>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</si>
  <si>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</si>
  <si>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</si>
  <si>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</si>
  <si>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</si>
  <si>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</si>
  <si>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</si>
  <si>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</si>
  <si>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</si>
  <si>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</si>
  <si>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</si>
  <si>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</si>
  <si>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</si>
  <si>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</si>
  <si>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</si>
  <si>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</si>
  <si>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</si>
  <si>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</si>
  <si>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</si>
  <si>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</si>
  <si>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</si>
  <si>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</si>
  <si>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</si>
  <si>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</si>
  <si>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</si>
  <si>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</si>
  <si>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</si>
  <si>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</si>
  <si>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</si>
  <si>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</si>
  <si>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</si>
  <si>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</si>
  <si>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</si>
  <si>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</si>
  <si>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</si>
  <si>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</si>
  <si>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</si>
  <si>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</si>
  <si>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</si>
  <si>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</si>
  <si>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</si>
  <si>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</si>
  <si>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</si>
  <si>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</si>
  <si>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</si>
  <si>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</si>
  <si>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</si>
  <si>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</si>
  <si>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</si>
  <si>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</si>
  <si>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</si>
  <si>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</si>
  <si>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</si>
  <si>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</si>
  <si>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</si>
  <si>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</si>
  <si>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</si>
  <si>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</si>
  <si>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</si>
  <si>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</si>
  <si>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</si>
  <si>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</si>
  <si>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</si>
  <si>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</si>
  <si>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</si>
  <si>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</si>
  <si>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</si>
  <si>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</si>
  <si>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</si>
  <si>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</si>
  <si>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</si>
  <si>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</si>
  <si>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</si>
  <si>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</si>
  <si>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</si>
  <si>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</si>
  <si>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</si>
  <si>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</si>
  <si>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</si>
  <si>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</si>
  <si>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</si>
  <si>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</si>
  <si>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</si>
  <si>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</si>
  <si>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</si>
  <si>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</si>
  <si>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</si>
  <si>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</si>
  <si>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</si>
  <si>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</si>
  <si>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</si>
  <si>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</si>
  <si>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</si>
  <si>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</si>
  <si>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</si>
  <si>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</si>
  <si>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</si>
  <si>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</si>
  <si>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</si>
  <si>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</si>
  <si>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</si>
  <si>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</si>
  <si>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</si>
  <si>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</si>
  <si>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</si>
  <si>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</si>
  <si>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</si>
  <si>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</si>
  <si>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</si>
  <si>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</si>
  <si>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</si>
  <si>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</si>
  <si>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</si>
  <si>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</si>
  <si>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</si>
  <si>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</si>
  <si>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</si>
  <si>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</si>
  <si>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</si>
  <si>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</si>
  <si>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</si>
  <si>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</si>
  <si>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</si>
  <si>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</si>
  <si>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</si>
  <si>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</si>
  <si>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</si>
  <si>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</si>
  <si>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</si>
  <si>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</si>
  <si>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</si>
  <si>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</si>
  <si>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</si>
  <si>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</si>
  <si>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</si>
  <si>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</si>
  <si>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</si>
  <si>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</si>
  <si>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</si>
  <si>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</si>
  <si>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</si>
  <si>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</si>
  <si>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</si>
  <si>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</si>
  <si>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</si>
  <si>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</si>
  <si>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</si>
  <si>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</si>
  <si>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</si>
  <si>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</si>
  <si>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</si>
  <si>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</si>
  <si>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</si>
  <si>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</si>
  <si>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</si>
  <si>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</si>
  <si>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</si>
  <si>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</si>
  <si>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</si>
  <si>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</si>
  <si>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</si>
  <si>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</si>
  <si>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</si>
  <si>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</si>
  <si>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</si>
  <si>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</si>
  <si>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</si>
  <si>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</si>
  <si>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</si>
  <si>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</si>
  <si>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</si>
  <si>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</si>
  <si>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</si>
  <si>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</si>
  <si>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</si>
  <si>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</si>
  <si>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</si>
  <si>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</si>
  <si>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</si>
  <si>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</si>
  <si>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</si>
  <si>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</si>
  <si>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</si>
  <si>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</si>
  <si>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</si>
  <si>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</si>
  <si>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</si>
  <si>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</si>
  <si>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</si>
  <si>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</si>
  <si>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</si>
  <si>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</si>
  <si>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</si>
  <si>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</si>
  <si>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</si>
  <si>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</si>
  <si>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</si>
  <si>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</si>
  <si>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</si>
  <si>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</si>
  <si>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</si>
  <si>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</si>
  <si>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</si>
  <si>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</si>
  <si>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</si>
  <si>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</si>
  <si>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</si>
  <si>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</si>
  <si>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</si>
  <si>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</si>
  <si>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</si>
  <si>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</si>
  <si>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</si>
  <si>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</si>
  <si>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</si>
  <si>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</si>
  <si>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</si>
  <si>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</si>
  <si>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</si>
  <si>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</si>
  <si>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</si>
  <si>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</si>
  <si>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</si>
  <si>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</si>
  <si>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</si>
  <si>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</si>
  <si>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</si>
  <si>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</si>
  <si>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</si>
  <si>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</si>
  <si>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</si>
  <si>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</si>
  <si>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</si>
  <si>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</si>
  <si>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</si>
  <si>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</si>
  <si>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</si>
  <si>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</si>
  <si>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</si>
  <si>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</si>
  <si>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</si>
  <si>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</si>
  <si>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</si>
  <si>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</si>
  <si>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</si>
  <si>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</si>
  <si>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</si>
  <si>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</si>
  <si>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</si>
  <si>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</si>
  <si>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</si>
  <si>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</si>
  <si>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</si>
  <si>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</si>
  <si>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</si>
  <si>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</si>
  <si>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</si>
  <si>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</si>
  <si>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</si>
  <si>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</si>
  <si>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</si>
  <si>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</si>
  <si>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</si>
  <si>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</si>
  <si>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</si>
  <si>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</si>
  <si>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</si>
  <si>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</si>
  <si>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</si>
  <si>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</si>
  <si>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</si>
  <si>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</si>
  <si>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</si>
  <si>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</si>
  <si>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</si>
  <si>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</si>
  <si>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</si>
  <si>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</si>
  <si>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</si>
  <si>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</si>
  <si>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</si>
  <si>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</si>
  <si>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</si>
  <si>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</si>
  <si>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</si>
  <si>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</si>
  <si>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</si>
  <si>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</si>
  <si>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</si>
  <si>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</si>
  <si>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</si>
  <si>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</si>
  <si>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</si>
  <si>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</si>
  <si>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</si>
  <si>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</si>
  <si>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</si>
  <si>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</si>
  <si>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</si>
  <si>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</si>
  <si>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</si>
  <si>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</si>
  <si>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</si>
  <si>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</si>
  <si>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</si>
  <si>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</si>
  <si>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</si>
  <si>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</si>
  <si>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</si>
  <si>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</si>
  <si>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</si>
  <si>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</si>
  <si>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</si>
  <si>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</si>
  <si>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</si>
  <si>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</si>
  <si>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</si>
  <si>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</si>
  <si>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</si>
  <si>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</si>
  <si>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</si>
  <si>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</si>
  <si>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</si>
  <si>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</si>
  <si>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</si>
  <si>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</si>
  <si>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</si>
  <si>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</si>
  <si>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</si>
  <si>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</si>
  <si>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</si>
  <si>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</si>
  <si>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</si>
  <si>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</si>
  <si>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</si>
  <si>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</si>
  <si>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</si>
  <si>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</si>
  <si>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</si>
  <si>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</si>
  <si>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</si>
  <si>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</si>
  <si>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</si>
  <si>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</si>
  <si>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</si>
  <si>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</si>
  <si>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</si>
  <si>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</si>
  <si>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</si>
  <si>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</si>
  <si>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</si>
  <si>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</si>
  <si>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</si>
  <si>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</si>
  <si>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</si>
  <si>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</si>
  <si>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</si>
  <si>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</si>
  <si>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</si>
  <si>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</si>
  <si>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</si>
  <si>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</si>
  <si>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</si>
  <si>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</si>
  <si>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</si>
  <si>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</si>
  <si>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</si>
  <si>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</si>
  <si>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</si>
  <si>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</si>
  <si>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</si>
  <si>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</si>
  <si>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</si>
  <si>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</si>
  <si>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</si>
  <si>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</si>
  <si>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</si>
  <si>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</si>
  <si>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</si>
  <si>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</si>
  <si>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</si>
  <si>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</si>
  <si>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</si>
  <si>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</si>
  <si>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</si>
  <si>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</si>
  <si>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</si>
  <si>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</si>
  <si>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</si>
  <si>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</si>
  <si>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</si>
  <si>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</si>
  <si>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</si>
  <si>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</si>
  <si>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</si>
  <si>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</si>
  <si>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</si>
  <si>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</si>
  <si>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</si>
  <si>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</si>
  <si>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</si>
  <si>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</si>
  <si>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</si>
  <si>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</si>
  <si>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</si>
  <si>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</si>
  <si>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</si>
  <si>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</si>
  <si>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</si>
  <si>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</si>
  <si>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</si>
  <si>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</si>
  <si>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</si>
  <si>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</si>
  <si>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</si>
  <si>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</si>
  <si>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</si>
  <si>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</si>
  <si>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</si>
  <si>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</si>
  <si>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</si>
  <si>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</si>
  <si>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</si>
  <si>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</si>
  <si>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</si>
  <si>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</si>
  <si>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</si>
  <si>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</si>
  <si>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</si>
  <si>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</si>
  <si>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</si>
  <si>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</si>
  <si>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</si>
  <si>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</si>
  <si>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</si>
  <si>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</si>
  <si>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</si>
  <si>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</si>
  <si>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</si>
  <si>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</si>
  <si>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</si>
  <si>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</si>
  <si>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</si>
  <si>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</si>
  <si>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</si>
  <si>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</si>
  <si>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</si>
  <si>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</si>
  <si>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</si>
  <si>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</si>
  <si>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</si>
  <si>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</si>
  <si>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</si>
  <si>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</si>
  <si>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</si>
  <si>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</si>
  <si>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</si>
  <si>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</si>
  <si>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</si>
  <si>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</si>
  <si>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</si>
  <si>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</si>
  <si>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</si>
  <si>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</si>
  <si>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</si>
  <si>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</si>
  <si>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</si>
  <si>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</si>
  <si>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</si>
  <si>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</si>
  <si>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</si>
  <si>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</si>
  <si>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</si>
  <si>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</si>
  <si>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</si>
  <si>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</si>
  <si>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</si>
  <si>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</si>
  <si>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</si>
  <si>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</si>
  <si>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</si>
  <si>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</si>
  <si>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</si>
  <si>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</si>
  <si>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</si>
  <si>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</si>
  <si>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</si>
  <si>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</si>
  <si>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</si>
  <si>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</si>
  <si>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</si>
  <si>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</si>
  <si>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</si>
  <si>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</si>
  <si>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</si>
  <si>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</si>
  <si>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</si>
  <si>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</si>
  <si>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</si>
  <si>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</si>
  <si>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</si>
  <si>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</si>
  <si>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</si>
  <si>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</si>
  <si>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</si>
  <si>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</si>
  <si>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</si>
  <si>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</si>
  <si>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</si>
  <si>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</si>
  <si>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</si>
  <si>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</si>
  <si>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</si>
  <si>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</si>
  <si>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</si>
  <si>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</si>
  <si>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</si>
  <si>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</si>
  <si>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</si>
  <si>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</si>
  <si>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</si>
  <si>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</si>
  <si>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</si>
  <si>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</si>
  <si>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</si>
  <si>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</si>
  <si>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</si>
  <si>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</si>
  <si>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</si>
  <si>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</si>
  <si>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</si>
  <si>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</si>
  <si>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</si>
  <si>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</si>
  <si>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</si>
  <si>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</si>
  <si>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</si>
  <si>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</si>
  <si>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</si>
  <si>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</si>
  <si>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</si>
  <si>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</si>
  <si>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</si>
  <si>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</si>
  <si>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</si>
  <si>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</si>
  <si>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</si>
  <si>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</si>
  <si>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</si>
  <si>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</si>
  <si>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</si>
  <si>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</si>
  <si>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</si>
  <si>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</si>
  <si>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</si>
  <si>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</si>
  <si>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</si>
  <si>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</si>
  <si>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</si>
  <si>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</si>
  <si>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</si>
  <si>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</si>
  <si>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</si>
  <si>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</si>
  <si>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</si>
  <si>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</si>
  <si>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</si>
  <si>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</si>
  <si>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</si>
  <si>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</si>
  <si>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</si>
  <si>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</si>
  <si>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</si>
  <si>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</si>
  <si>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</si>
  <si>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</si>
  <si>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</si>
  <si>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</si>
  <si>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</si>
  <si>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</si>
  <si>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</si>
  <si>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</si>
  <si>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</si>
  <si>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</si>
  <si>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</si>
  <si>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</si>
  <si>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</si>
  <si>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</si>
  <si>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</si>
  <si>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</si>
  <si>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</si>
  <si>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</si>
  <si>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</si>
  <si>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</si>
  <si>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</si>
  <si>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</si>
  <si>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</si>
  <si>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</si>
  <si>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</si>
  <si>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</si>
  <si>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</si>
  <si>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</si>
  <si>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</si>
  <si>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</si>
  <si>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</si>
  <si>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</si>
  <si>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</si>
  <si>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</si>
  <si>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</si>
  <si>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</si>
  <si>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</si>
  <si>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</si>
  <si>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</si>
  <si>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</si>
  <si>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</si>
  <si>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</si>
  <si>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</si>
  <si>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</si>
  <si>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</si>
  <si>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</si>
  <si>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</si>
  <si>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</si>
  <si>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</si>
  <si>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</si>
  <si>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</si>
  <si>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</si>
  <si>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</si>
  <si>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</si>
  <si>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</si>
  <si>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</si>
  <si>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</si>
  <si>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</si>
  <si>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</si>
  <si>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</si>
  <si>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</si>
  <si>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</si>
  <si>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</si>
  <si>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</si>
  <si>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</si>
  <si>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</si>
  <si>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</si>
  <si>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</si>
  <si>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</si>
  <si>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</si>
  <si>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</si>
  <si>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</si>
  <si>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</si>
  <si>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</si>
  <si>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</si>
  <si>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</si>
  <si>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</si>
  <si>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</si>
  <si>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</si>
  <si>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</si>
  <si>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</si>
  <si>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</si>
  <si>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</si>
  <si>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</si>
  <si>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</si>
  <si>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</si>
  <si>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</si>
  <si>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</si>
  <si>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</si>
  <si>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</si>
  <si>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</si>
  <si>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</si>
  <si>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</si>
  <si>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</si>
  <si>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</si>
  <si>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</si>
  <si>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</si>
  <si>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</si>
  <si>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</si>
  <si>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</si>
  <si>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</si>
  <si>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</si>
  <si>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</si>
  <si>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</si>
  <si>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</si>
  <si>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</si>
  <si>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</si>
  <si>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</si>
  <si>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</si>
  <si>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</si>
  <si>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</si>
  <si>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</si>
  <si>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</si>
  <si>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</si>
  <si>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</si>
  <si>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</si>
  <si>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</si>
  <si>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</si>
  <si>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</si>
  <si>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</si>
  <si>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</si>
  <si>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</si>
  <si>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</si>
  <si>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</si>
  <si>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</si>
  <si>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</si>
  <si>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</si>
  <si>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</si>
  <si>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</si>
  <si>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</si>
  <si>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</si>
  <si>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</si>
  <si>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</si>
  <si>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</si>
  <si>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</si>
  <si>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</si>
  <si>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</si>
  <si>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</si>
  <si>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</si>
  <si>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</si>
  <si>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</si>
  <si>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</si>
  <si>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</si>
  <si>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</si>
  <si>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</si>
  <si>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</si>
  <si>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</si>
  <si>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</si>
  <si>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</si>
  <si>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</si>
  <si>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</si>
  <si>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</si>
  <si>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</si>
  <si>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</si>
  <si>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</si>
  <si>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</si>
  <si>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</si>
  <si>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</si>
  <si>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</si>
  <si>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</si>
  <si>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</si>
  <si>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</si>
  <si>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</si>
  <si>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</si>
  <si>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</si>
  <si>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</si>
  <si>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</si>
  <si>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</si>
  <si>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</si>
  <si>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</si>
  <si>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</si>
  <si>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</si>
  <si>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</si>
  <si>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</si>
  <si>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</si>
  <si>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</si>
  <si>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</si>
  <si>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</si>
  <si>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</si>
  <si>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</si>
  <si>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</si>
  <si>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</si>
  <si>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</si>
  <si>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</si>
  <si>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</si>
  <si>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</si>
  <si>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</si>
  <si>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</si>
  <si>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</si>
  <si>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</si>
  <si>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</si>
  <si>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</si>
  <si>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</si>
  <si>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</si>
  <si>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</si>
  <si>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</si>
  <si>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</si>
  <si>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</si>
  <si>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</si>
  <si>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</si>
  <si>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</si>
  <si>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</si>
  <si>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</si>
  <si>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</si>
  <si>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</si>
  <si>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</si>
  <si>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</si>
  <si>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</si>
  <si>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</si>
  <si>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</si>
  <si>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</si>
  <si>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</si>
  <si>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</si>
  <si>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</si>
  <si>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</si>
  <si>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</si>
  <si>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</si>
  <si>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</si>
  <si>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</si>
  <si>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</si>
  <si>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</si>
  <si>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</si>
  <si>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</si>
  <si>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</si>
  <si>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</si>
  <si>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</si>
  <si>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</si>
  <si>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</si>
  <si>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</si>
  <si>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</si>
  <si>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</si>
  <si>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</si>
  <si>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</si>
  <si>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</si>
  <si>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</si>
  <si>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</si>
  <si>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</si>
  <si>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</si>
  <si>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</si>
  <si>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</si>
  <si>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</si>
  <si>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</si>
  <si>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</si>
  <si>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</si>
  <si>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</si>
  <si>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</si>
  <si>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</si>
  <si>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</si>
  <si>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</si>
  <si>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</si>
  <si>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</si>
  <si>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</si>
  <si>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</si>
  <si>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</si>
  <si>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</si>
  <si>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</si>
  <si>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</si>
  <si>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</si>
  <si>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</si>
  <si>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</si>
  <si>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</si>
  <si>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</si>
  <si>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</si>
  <si>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</si>
  <si>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</si>
  <si>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</si>
  <si>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</si>
  <si>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</si>
  <si>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</si>
  <si>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</si>
  <si>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</si>
  <si>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</si>
  <si>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</si>
  <si>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</si>
  <si>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</si>
  <si>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</si>
  <si>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</si>
  <si>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</si>
  <si>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</si>
  <si>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</si>
  <si>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</si>
  <si>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</si>
  <si>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</si>
  <si>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</si>
  <si>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DE MUJERES PESCADORAS PROFUTURO DE LA PESCA</t>
  </si>
  <si>
    <t>029</t>
  </si>
  <si>
    <t>APOYO A LA ATENCIO DE PRIMERA INFANCIA DE NIÑOS , NIÑAS  Y FAMILIAS  VULNERABLES EN TUMACO</t>
  </si>
  <si>
    <t>33</t>
  </si>
  <si>
    <t>42</t>
  </si>
  <si>
    <t>35</t>
  </si>
  <si>
    <t>015</t>
  </si>
  <si>
    <t>FUNDACION COLOMBIA VITAL Y PAZIFICA</t>
  </si>
  <si>
    <t>ANNA GLADIS CASIERRA CAICEDO</t>
  </si>
  <si>
    <t>3108331074/ 3103926154/ 3219972270</t>
  </si>
  <si>
    <t>anitadn26@hotmail.com</t>
  </si>
  <si>
    <t>FOCALIZAR Y BRINDAR ATENCION  PEDAGOGICA A 100 NIÑOS Y NIÑAS DE 2 A 5 AÑOS</t>
  </si>
  <si>
    <t>03</t>
  </si>
  <si>
    <t>FUNDACION SOCIAL Y DEPORTIVA EL PROGRESO</t>
  </si>
  <si>
    <t>ANA GLADIS CASIERRA CAICEDO</t>
  </si>
  <si>
    <t>CARRERA 28f2#122a33/ pizamos 1</t>
  </si>
  <si>
    <t>2021-76-10001864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</si>
</sst>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49" fontId="12" fillId="3" borderId="8" xfId="0" applyNumberFormat="1" applyFont="1" applyFill="1" applyBorder="1" applyAlignment="1" applyProtection="1">
      <alignment horizontal="left" vertical="center"/>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4" zoomScale="85" zoomScaleNormal="85" zoomScaleSheetLayoutView="40" zoomScalePageLayoutView="40" workbookViewId="0">
      <selection activeCell="J22" sqref="J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250" t="s">
        <v>2692</v>
      </c>
      <c r="D15" s="35"/>
      <c r="E15" s="35"/>
      <c r="F15" s="5"/>
      <c r="G15" s="32" t="s">
        <v>1168</v>
      </c>
      <c r="H15" s="103" t="s">
        <v>1033</v>
      </c>
      <c r="I15" s="32" t="s">
        <v>2624</v>
      </c>
      <c r="J15" s="108" t="s">
        <v>2626</v>
      </c>
      <c r="L15" s="223" t="s">
        <v>8</v>
      </c>
      <c r="M15" s="223"/>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x14ac:dyDescent="0.25">
      <c r="A20" s="9"/>
      <c r="B20" s="109">
        <v>901322817</v>
      </c>
      <c r="C20" s="5"/>
      <c r="D20" s="73"/>
      <c r="E20" s="5"/>
      <c r="F20" s="5"/>
      <c r="G20" s="5"/>
      <c r="H20" s="242"/>
      <c r="I20" s="149" t="s">
        <v>1155</v>
      </c>
      <c r="J20" s="150" t="s">
        <v>1056</v>
      </c>
      <c r="K20" s="151">
        <v>2052160967</v>
      </c>
      <c r="L20" s="152"/>
      <c r="M20" s="152">
        <v>44561</v>
      </c>
      <c r="N20" s="135">
        <f>+(M20-L20)/30</f>
        <v>1485.3666666666666</v>
      </c>
      <c r="O20" s="138"/>
      <c r="U20" s="134"/>
      <c r="V20" s="105">
        <f ca="1">NOW()</f>
        <v>44194.054796296296</v>
      </c>
      <c r="W20" s="105">
        <f ca="1">NOW()</f>
        <v>44194.054796296296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237" t="str">
        <f>VLOOKUP(B20,EAS!A2:B1439,2,0)</f>
        <v>FUNDACION RECONSTRUYENDO VIDAS CON TRINO D</v>
      </c>
      <c r="C38" s="237"/>
      <c r="D38" s="237"/>
      <c r="E38" s="237"/>
      <c r="F38" s="237"/>
      <c r="G38" s="5"/>
      <c r="H38" s="132"/>
      <c r="I38" s="246" t="s">
        <v>7</v>
      </c>
      <c r="J38" s="246"/>
      <c r="K38" s="246"/>
      <c r="L38" s="246"/>
      <c r="M38" s="246"/>
      <c r="N38" s="246"/>
      <c r="O38" s="133"/>
    </row>
    <row r="39" spans="1:16" ht="42.95" customHeight="1" thickBot="1" x14ac:dyDescent="0.3">
      <c r="A39" s="10"/>
      <c r="B39" s="11"/>
      <c r="C39" s="11"/>
      <c r="D39" s="11"/>
      <c r="E39" s="11"/>
      <c r="F39" s="11"/>
      <c r="G39" s="11"/>
      <c r="H39" s="10"/>
      <c r="I39" s="232"/>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42373</v>
      </c>
      <c r="F48" s="145">
        <v>42947</v>
      </c>
      <c r="G48" s="159">
        <f>IF(AND(E48&lt;&gt;"",F48&lt;&gt;""),((F48-E48)/30),"")</f>
        <v>19.133333333333333</v>
      </c>
      <c r="H48" s="122" t="s">
        <v>2678</v>
      </c>
      <c r="I48" s="113" t="s">
        <v>110</v>
      </c>
      <c r="J48" s="113" t="s">
        <v>819</v>
      </c>
      <c r="K48" s="116">
        <v>227855493</v>
      </c>
      <c r="L48" s="115" t="s">
        <v>1148</v>
      </c>
      <c r="M48" s="117"/>
      <c r="N48" s="115" t="s">
        <v>27</v>
      </c>
      <c r="O48" s="115" t="s">
        <v>26</v>
      </c>
      <c r="P48" s="78"/>
    </row>
    <row r="49" spans="1:16" s="6" customFormat="1" ht="24.75" customHeight="1" x14ac:dyDescent="0.25">
      <c r="A49" s="143">
        <v>2</v>
      </c>
      <c r="B49" s="122" t="s">
        <v>2676</v>
      </c>
      <c r="C49" s="112" t="s">
        <v>32</v>
      </c>
      <c r="D49" s="110" t="s">
        <v>2679</v>
      </c>
      <c r="E49" s="145">
        <v>42948</v>
      </c>
      <c r="F49" s="145">
        <v>43251</v>
      </c>
      <c r="G49" s="159">
        <f t="shared" ref="G49:G50" si="2">IF(AND(E49&lt;&gt;"",F49&lt;&gt;""),((F49-E49)/30),"")</f>
        <v>10.1</v>
      </c>
      <c r="H49" s="122" t="s">
        <v>2678</v>
      </c>
      <c r="I49" s="113" t="s">
        <v>110</v>
      </c>
      <c r="J49" s="113" t="s">
        <v>819</v>
      </c>
      <c r="K49" s="116">
        <v>96325653</v>
      </c>
      <c r="L49" s="115" t="s">
        <v>1148</v>
      </c>
      <c r="M49" s="117"/>
      <c r="N49" s="115" t="s">
        <v>27</v>
      </c>
      <c r="O49" s="115" t="s">
        <v>26</v>
      </c>
      <c r="P49" s="78"/>
    </row>
    <row r="50" spans="1:16" s="6" customFormat="1" ht="24.75" customHeight="1" x14ac:dyDescent="0.25">
      <c r="A50" s="143">
        <v>3</v>
      </c>
      <c r="B50" s="122" t="s">
        <v>2676</v>
      </c>
      <c r="C50" s="112" t="s">
        <v>32</v>
      </c>
      <c r="D50" s="110" t="s">
        <v>2680</v>
      </c>
      <c r="E50" s="145">
        <v>43525</v>
      </c>
      <c r="F50" s="145">
        <v>43769</v>
      </c>
      <c r="G50" s="159">
        <f t="shared" si="2"/>
        <v>8.1333333333333329</v>
      </c>
      <c r="H50" s="122" t="s">
        <v>2678</v>
      </c>
      <c r="I50" s="113" t="s">
        <v>110</v>
      </c>
      <c r="J50" s="113" t="s">
        <v>819</v>
      </c>
      <c r="K50" s="116">
        <v>57965972</v>
      </c>
      <c r="L50" s="115" t="s">
        <v>1148</v>
      </c>
      <c r="M50" s="117"/>
      <c r="N50" s="115" t="s">
        <v>27</v>
      </c>
      <c r="O50" s="115" t="s">
        <v>26</v>
      </c>
      <c r="P50" s="78"/>
    </row>
    <row r="51" spans="1:16" s="6" customFormat="1" ht="24.75" customHeight="1" outlineLevel="1" x14ac:dyDescent="0.25">
      <c r="A51" s="143">
        <v>4</v>
      </c>
      <c r="B51" s="122" t="s">
        <v>2676</v>
      </c>
      <c r="C51" s="112" t="s">
        <v>32</v>
      </c>
      <c r="D51" s="110" t="s">
        <v>2681</v>
      </c>
      <c r="E51" s="145">
        <v>43255</v>
      </c>
      <c r="F51" s="145">
        <v>43449</v>
      </c>
      <c r="G51" s="159">
        <f t="shared" ref="G51:G107" si="3">IF(AND(E51&lt;&gt;"",F51&lt;&gt;""),((F51-E51)/30),"")</f>
        <v>6.4666666666666668</v>
      </c>
      <c r="H51" s="122" t="s">
        <v>2678</v>
      </c>
      <c r="I51" s="113" t="s">
        <v>110</v>
      </c>
      <c r="J51" s="113" t="s">
        <v>819</v>
      </c>
      <c r="K51" s="116">
        <v>79445234</v>
      </c>
      <c r="L51" s="115" t="s">
        <v>1148</v>
      </c>
      <c r="M51" s="117"/>
      <c r="N51" s="115" t="s">
        <v>27</v>
      </c>
      <c r="O51" s="115" t="s">
        <v>26</v>
      </c>
      <c r="P51" s="78"/>
    </row>
    <row r="52" spans="1:16" s="7" customFormat="1" ht="24.75" customHeight="1" outlineLevel="1" x14ac:dyDescent="0.25">
      <c r="A52" s="144">
        <v>5</v>
      </c>
      <c r="B52" s="111" t="s">
        <v>2683</v>
      </c>
      <c r="C52" s="112" t="s">
        <v>32</v>
      </c>
      <c r="D52" s="110" t="s">
        <v>2682</v>
      </c>
      <c r="E52" s="145">
        <v>42768</v>
      </c>
      <c r="F52" s="145">
        <v>43069</v>
      </c>
      <c r="G52" s="159">
        <f t="shared" si="3"/>
        <v>10.033333333333333</v>
      </c>
      <c r="H52" s="122" t="s">
        <v>2678</v>
      </c>
      <c r="I52" s="113" t="s">
        <v>110</v>
      </c>
      <c r="J52" s="113" t="s">
        <v>819</v>
      </c>
      <c r="K52" s="116">
        <v>156686200</v>
      </c>
      <c r="L52" s="115" t="s">
        <v>1148</v>
      </c>
      <c r="M52" s="117"/>
      <c r="N52" s="115" t="s">
        <v>27</v>
      </c>
      <c r="O52" s="115" t="s">
        <v>26</v>
      </c>
      <c r="P52" s="79"/>
    </row>
    <row r="53" spans="1:16" s="7" customFormat="1" ht="24.75" customHeight="1" outlineLevel="1" x14ac:dyDescent="0.25">
      <c r="A53" s="144">
        <v>6</v>
      </c>
      <c r="B53" s="111" t="s">
        <v>2689</v>
      </c>
      <c r="C53" s="112" t="s">
        <v>32</v>
      </c>
      <c r="D53" s="110" t="s">
        <v>2688</v>
      </c>
      <c r="E53" s="145">
        <v>43497</v>
      </c>
      <c r="F53" s="145">
        <v>43814</v>
      </c>
      <c r="G53" s="159">
        <f t="shared" si="3"/>
        <v>10.566666666666666</v>
      </c>
      <c r="H53" s="119" t="s">
        <v>2687</v>
      </c>
      <c r="I53" s="113" t="s">
        <v>1155</v>
      </c>
      <c r="J53" s="113" t="s">
        <v>1035</v>
      </c>
      <c r="K53" s="116">
        <v>250000000</v>
      </c>
      <c r="L53" s="115" t="s">
        <v>1148</v>
      </c>
      <c r="M53" s="117"/>
      <c r="N53" s="115" t="s">
        <v>27</v>
      </c>
      <c r="O53" s="115" t="s">
        <v>1148</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0.02</v>
      </c>
      <c r="G179" s="164">
        <f>IF(F179&gt;0,SUM(E179+F179),"")</f>
        <v>0.04</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82086438.680000007</v>
      </c>
      <c r="F185" s="92"/>
      <c r="G185" s="93"/>
      <c r="H185" s="88"/>
      <c r="I185" s="90" t="s">
        <v>2627</v>
      </c>
      <c r="J185" s="165">
        <f>+SUM(M179:M183)</f>
        <v>0.02</v>
      </c>
      <c r="K185" s="235" t="s">
        <v>2628</v>
      </c>
      <c r="L185" s="235"/>
      <c r="M185" s="94">
        <f>+J185*(SUM(K20:K35))</f>
        <v>41043219.340000004</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4" t="s">
        <v>2636</v>
      </c>
      <c r="C192" s="194"/>
      <c r="E192" s="5" t="s">
        <v>20</v>
      </c>
      <c r="H192" s="26" t="s">
        <v>24</v>
      </c>
      <c r="J192" s="5" t="s">
        <v>2637</v>
      </c>
      <c r="K192" s="5"/>
      <c r="M192" s="5"/>
      <c r="N192" s="5"/>
      <c r="O192" s="8"/>
      <c r="Q192" s="154"/>
      <c r="R192" s="155"/>
      <c r="S192" s="155"/>
      <c r="T192" s="154"/>
    </row>
    <row r="193" spans="1:18" x14ac:dyDescent="0.25">
      <c r="A193" s="9"/>
      <c r="C193" s="125">
        <v>43767</v>
      </c>
      <c r="D193" s="5"/>
      <c r="E193" s="126">
        <v>5313</v>
      </c>
      <c r="F193" s="5"/>
      <c r="G193" s="5"/>
      <c r="H193" s="147" t="s">
        <v>2684</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2691</v>
      </c>
      <c r="J211" s="27" t="s">
        <v>2622</v>
      </c>
      <c r="K211" s="148" t="s">
        <v>2691</v>
      </c>
      <c r="L211" s="21"/>
      <c r="M211" s="21"/>
      <c r="N211" s="21"/>
      <c r="O211" s="8"/>
    </row>
    <row r="212" spans="1:15" x14ac:dyDescent="0.25">
      <c r="A212" s="9"/>
      <c r="B212" s="27" t="s">
        <v>2619</v>
      </c>
      <c r="C212" s="147" t="s">
        <v>2690</v>
      </c>
      <c r="D212" s="21"/>
      <c r="G212" s="27" t="s">
        <v>2621</v>
      </c>
      <c r="H212" s="148" t="s">
        <v>2685</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4fb10211-09fb-4e80-9f0b-184718d5d98c"/>
    <ds:schemaRef ds:uri="http://schemas.microsoft.com/office/infopath/2007/PartnerControls"/>
    <ds:schemaRef ds:uri="a65d333d-5b59-4810-bc94-b80d9325abbc"/>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MFERNANDO</cp:lastModifiedBy>
  <cp:lastPrinted>2020-12-28T21:03:48Z</cp:lastPrinted>
  <dcterms:created xsi:type="dcterms:W3CDTF">2020-10-14T21:57:42Z</dcterms:created>
  <dcterms:modified xsi:type="dcterms:W3CDTF">2020-12-29T06:19:07Z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