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<sst xmlns="http://schemas.openxmlformats.org/spreadsheetml/2006/main" count="3074" uniqueCount="2694">
  <si>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</si>
  <si>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</si>
  <si>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</si>
  <si>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</si>
  <si>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</si>
  <si>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</si>
  <si>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</si>
  <si>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</si>
  <si>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</si>
  <si>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</si>
  <si>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</si>
  <si>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</si>
  <si>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</si>
  <si>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</si>
  <si>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</si>
  <si>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</si>
  <si>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</si>
  <si>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</si>
  <si>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</si>
  <si>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</si>
  <si>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</si>
  <si>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</si>
  <si>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</si>
  <si>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</si>
  <si>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</si>
  <si>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</si>
  <si>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</si>
  <si>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</si>
  <si>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</si>
  <si>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</si>
  <si>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</si>
  <si>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</si>
  <si>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</si>
  <si>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</si>
  <si>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</si>
  <si>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</si>
  <si>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</si>
  <si>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</si>
  <si>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</si>
  <si>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</si>
  <si>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</si>
  <si>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</si>
  <si>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</si>
  <si>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</si>
  <si>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</si>
  <si>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</si>
  <si>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</si>
  <si>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</si>
  <si>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</si>
  <si>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</si>
  <si>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</si>
  <si>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</si>
  <si>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</si>
  <si>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</si>
  <si>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</si>
  <si>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</si>
  <si>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</si>
  <si>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</si>
  <si>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</si>
  <si>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</si>
  <si>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</si>
  <si>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</si>
  <si>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</si>
  <si>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</si>
  <si>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</si>
  <si>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</si>
  <si>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</si>
  <si>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</si>
  <si>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</si>
  <si>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</si>
  <si>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</si>
  <si>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</si>
  <si>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</si>
  <si>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</si>
  <si>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</si>
  <si>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</si>
  <si>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</si>
  <si>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</si>
  <si>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</si>
  <si>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</si>
  <si>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</si>
  <si>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</si>
  <si>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</si>
  <si>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</si>
  <si>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</si>
  <si>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</si>
  <si>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</si>
  <si>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</si>
  <si>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</si>
  <si>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</si>
  <si>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</si>
  <si>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</si>
  <si>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</si>
  <si>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</si>
  <si>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</si>
  <si>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</si>
  <si>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</si>
  <si>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</si>
  <si>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</si>
  <si>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</si>
  <si>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</si>
  <si>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</si>
  <si>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</si>
  <si>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</si>
  <si>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</si>
  <si>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</si>
  <si>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</si>
  <si>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</si>
  <si>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</si>
  <si>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</si>
  <si>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</si>
  <si>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</si>
  <si>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</si>
  <si>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</si>
  <si>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</si>
  <si>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</si>
  <si>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</si>
  <si>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</si>
  <si>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</si>
  <si>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</si>
  <si>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</si>
  <si>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</si>
  <si>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</si>
  <si>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</si>
  <si>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</si>
  <si>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</si>
  <si>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</si>
  <si>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</si>
  <si>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</si>
  <si>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</si>
  <si>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</si>
  <si>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</si>
  <si>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</si>
  <si>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</si>
  <si>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</si>
  <si>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</si>
  <si>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</si>
  <si>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</si>
  <si>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</si>
  <si>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</si>
  <si>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</si>
  <si>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</si>
  <si>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</si>
  <si>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</si>
  <si>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</si>
  <si>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</si>
  <si>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</si>
  <si>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</si>
  <si>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</si>
  <si>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</si>
  <si>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</si>
  <si>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</si>
  <si>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</si>
  <si>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</si>
  <si>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</si>
  <si>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</si>
  <si>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</si>
  <si>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</si>
  <si>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</si>
  <si>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</si>
  <si>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</si>
  <si>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</si>
  <si>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</si>
  <si>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</si>
  <si>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</si>
  <si>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</si>
  <si>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</si>
  <si>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</si>
  <si>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</si>
  <si>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</si>
  <si>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</si>
  <si>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</si>
  <si>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</si>
  <si>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</si>
  <si>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</si>
  <si>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</si>
  <si>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</si>
  <si>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</si>
  <si>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</si>
  <si>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</si>
  <si>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</si>
  <si>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</si>
  <si>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</si>
  <si>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</si>
  <si>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</si>
  <si>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</si>
  <si>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</si>
  <si>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</si>
  <si>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</si>
  <si>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</si>
  <si>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</si>
  <si>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</si>
  <si>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</si>
  <si>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</si>
  <si>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</si>
  <si>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</si>
  <si>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</si>
  <si>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</si>
  <si>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</si>
  <si>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</si>
  <si>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</si>
  <si>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</si>
  <si>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</si>
  <si>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</si>
  <si>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</si>
  <si>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</si>
  <si>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</si>
  <si>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</si>
  <si>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</si>
  <si>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</si>
  <si>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</si>
  <si>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</si>
  <si>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</si>
  <si>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</si>
  <si>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</si>
  <si>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</si>
  <si>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</si>
  <si>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</si>
  <si>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</si>
  <si>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</si>
  <si>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</si>
  <si>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</si>
  <si>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</si>
  <si>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</si>
  <si>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</si>
  <si>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</si>
  <si>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</si>
  <si>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</si>
  <si>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</si>
  <si>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</si>
  <si>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</si>
  <si>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</si>
  <si>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</si>
  <si>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</si>
  <si>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</si>
  <si>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</si>
  <si>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</si>
  <si>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</si>
  <si>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</si>
  <si>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</si>
  <si>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</si>
  <si>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</si>
  <si>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</si>
  <si>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</si>
  <si>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</si>
  <si>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</si>
  <si>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</si>
  <si>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</si>
  <si>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</si>
  <si>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</si>
  <si>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</si>
  <si>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</si>
  <si>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</si>
  <si>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</si>
  <si>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</si>
  <si>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</si>
  <si>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</si>
  <si>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</si>
  <si>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</si>
  <si>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</si>
  <si>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</si>
  <si>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</si>
  <si>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</si>
  <si>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</si>
  <si>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</si>
  <si>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</si>
  <si>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</si>
  <si>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</si>
  <si>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</si>
  <si>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</si>
  <si>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</si>
  <si>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</si>
  <si>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</si>
  <si>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</si>
  <si>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</si>
  <si>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</si>
  <si>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</si>
  <si>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</si>
  <si>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</si>
  <si>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</si>
  <si>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</si>
  <si>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</si>
  <si>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</si>
  <si>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</si>
  <si>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</si>
  <si>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</si>
  <si>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</si>
  <si>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</si>
  <si>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</si>
  <si>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</si>
  <si>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</si>
  <si>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</si>
  <si>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</si>
  <si>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</si>
  <si>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</si>
  <si>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</si>
  <si>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</si>
  <si>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</si>
  <si>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</si>
  <si>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</si>
  <si>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</si>
  <si>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</si>
  <si>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</si>
  <si>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</si>
  <si>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</si>
  <si>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</si>
  <si>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</si>
  <si>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</si>
  <si>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</si>
  <si>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</si>
  <si>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</si>
  <si>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</si>
  <si>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</si>
  <si>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</si>
  <si>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</si>
  <si>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</si>
  <si>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</si>
  <si>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</si>
  <si>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</si>
  <si>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</si>
  <si>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</si>
  <si>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</si>
  <si>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</si>
  <si>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</si>
  <si>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</si>
  <si>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</si>
  <si>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</si>
  <si>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</si>
  <si>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</si>
  <si>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</si>
  <si>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</si>
  <si>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</si>
  <si>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</si>
  <si>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</si>
  <si>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</si>
  <si>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</si>
  <si>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</si>
  <si>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</si>
  <si>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</si>
  <si>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</si>
  <si>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</si>
  <si>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</si>
  <si>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</si>
  <si>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</si>
  <si>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</si>
  <si>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</si>
  <si>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</si>
  <si>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</si>
  <si>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</si>
  <si>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</si>
  <si>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</si>
  <si>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</si>
  <si>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</si>
  <si>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</si>
  <si>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</si>
  <si>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</si>
  <si>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</si>
  <si>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</si>
  <si>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</si>
  <si>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</si>
  <si>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</si>
  <si>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</si>
  <si>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</si>
  <si>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</si>
  <si>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</si>
  <si>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</si>
  <si>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</si>
  <si>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</si>
  <si>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</si>
  <si>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</si>
  <si>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</si>
  <si>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</si>
  <si>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</si>
  <si>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</si>
  <si>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</si>
  <si>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</si>
  <si>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</si>
  <si>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</si>
  <si>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</si>
  <si>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</si>
  <si>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</si>
  <si>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</si>
  <si>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</si>
  <si>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</si>
  <si>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</si>
  <si>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</si>
  <si>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</si>
  <si>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</si>
  <si>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</si>
  <si>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</si>
  <si>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</si>
  <si>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</si>
  <si>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</si>
  <si>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</si>
  <si>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</si>
  <si>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</si>
  <si>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</si>
  <si>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</si>
  <si>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</si>
  <si>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</si>
  <si>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</si>
  <si>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</si>
  <si>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</si>
  <si>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</si>
  <si>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</si>
  <si>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</si>
  <si>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</si>
  <si>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</si>
  <si>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</si>
  <si>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</si>
  <si>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</si>
  <si>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</si>
  <si>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</si>
  <si>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</si>
  <si>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</si>
  <si>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</si>
  <si>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</si>
  <si>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</si>
  <si>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</si>
  <si>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</si>
  <si>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</si>
  <si>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</si>
  <si>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</si>
  <si>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</si>
  <si>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</si>
  <si>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</si>
  <si>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</si>
  <si>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</si>
  <si>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</si>
  <si>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</si>
  <si>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</si>
  <si>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</si>
  <si>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</si>
  <si>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</si>
  <si>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</si>
  <si>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</si>
  <si>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</si>
  <si>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</si>
  <si>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</si>
  <si>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</si>
  <si>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</si>
  <si>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</si>
  <si>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</si>
  <si>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</si>
  <si>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</si>
  <si>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</si>
  <si>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</si>
  <si>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</si>
  <si>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</si>
  <si>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</si>
  <si>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</si>
  <si>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</si>
  <si>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</si>
  <si>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</si>
  <si>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</si>
  <si>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</si>
  <si>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</si>
  <si>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</si>
  <si>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</si>
  <si>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</si>
  <si>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</si>
  <si>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</si>
  <si>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</si>
  <si>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</si>
  <si>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</si>
  <si>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</si>
  <si>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</si>
  <si>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</si>
  <si>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</si>
  <si>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</si>
  <si>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</si>
  <si>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</si>
  <si>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</si>
  <si>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</si>
  <si>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</si>
  <si>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</si>
  <si>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</si>
  <si>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</si>
  <si>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</si>
  <si>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</si>
  <si>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</si>
  <si>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</si>
  <si>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</si>
  <si>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</si>
  <si>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</si>
  <si>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</si>
  <si>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</si>
  <si>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</si>
  <si>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</si>
  <si>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</si>
  <si>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</si>
  <si>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</si>
  <si>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</si>
  <si>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</si>
  <si>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</si>
  <si>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</si>
  <si>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</si>
  <si>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</si>
  <si>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</si>
  <si>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</si>
  <si>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</si>
  <si>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</si>
  <si>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</si>
  <si>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</si>
  <si>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</si>
  <si>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</si>
  <si>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</si>
  <si>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</si>
  <si>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</si>
  <si>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</si>
  <si>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</si>
  <si>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</si>
  <si>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</si>
  <si>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</si>
  <si>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</si>
  <si>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</si>
  <si>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</si>
  <si>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</si>
  <si>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</si>
  <si>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</si>
  <si>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</si>
  <si>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</si>
  <si>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</si>
  <si>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</si>
  <si>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</si>
  <si>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</si>
  <si>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</si>
  <si>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</si>
  <si>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</si>
  <si>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</si>
  <si>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</si>
  <si>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</si>
  <si>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</si>
  <si>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</si>
  <si>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</si>
  <si>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</si>
  <si>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</si>
  <si>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</si>
  <si>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</si>
  <si>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</si>
  <si>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</si>
  <si>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</si>
  <si>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</si>
  <si>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</si>
  <si>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</si>
  <si>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</si>
  <si>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</si>
  <si>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</si>
  <si>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</si>
  <si>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</si>
  <si>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</si>
  <si>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</si>
  <si>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</si>
  <si>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</si>
  <si>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</si>
  <si>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</si>
  <si>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</si>
  <si>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</si>
  <si>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</si>
  <si>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</si>
  <si>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</si>
  <si>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</si>
  <si>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</si>
  <si>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</si>
  <si>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</si>
  <si>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</si>
  <si>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</si>
  <si>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</si>
  <si>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</si>
  <si>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</si>
  <si>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</si>
  <si>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</si>
  <si>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</si>
  <si>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</si>
  <si>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</si>
  <si>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</si>
  <si>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</si>
  <si>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</si>
  <si>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</si>
  <si>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</si>
  <si>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</si>
  <si>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</si>
  <si>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</si>
  <si>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</si>
  <si>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</si>
  <si>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</si>
  <si>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</si>
  <si>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</si>
  <si>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</si>
  <si>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</si>
  <si>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</si>
  <si>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</si>
  <si>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</si>
  <si>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</si>
  <si>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</si>
  <si>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</si>
  <si>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</si>
  <si>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</si>
  <si>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</si>
  <si>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</si>
  <si>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</si>
  <si>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</si>
  <si>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</si>
  <si>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</si>
  <si>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</si>
  <si>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</si>
  <si>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</si>
  <si>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</si>
  <si>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</si>
  <si>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</si>
  <si>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</si>
  <si>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</si>
  <si>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</si>
  <si>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</si>
  <si>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</si>
  <si>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</si>
  <si>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</si>
  <si>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</si>
  <si>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</si>
  <si>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</si>
  <si>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</si>
  <si>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</si>
  <si>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</si>
  <si>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</si>
  <si>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</si>
  <si>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</si>
  <si>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</si>
  <si>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</si>
  <si>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</si>
  <si>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</si>
  <si>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</si>
  <si>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</si>
  <si>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</si>
  <si>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</si>
  <si>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</si>
  <si>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</si>
  <si>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</si>
  <si>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</si>
  <si>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</si>
  <si>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</si>
  <si>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</si>
  <si>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</si>
  <si>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</si>
  <si>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</si>
  <si>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</si>
  <si>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</si>
  <si>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</si>
  <si>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</si>
  <si>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</si>
  <si>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</si>
  <si>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</si>
  <si>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</si>
  <si>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</si>
  <si>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</si>
  <si>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</si>
  <si>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</si>
  <si>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</si>
  <si>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</si>
  <si>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</si>
  <si>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</si>
  <si>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</si>
  <si>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</si>
  <si>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</si>
  <si>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</si>
  <si>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</si>
  <si>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</si>
  <si>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</si>
  <si>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</si>
  <si>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</si>
  <si>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</si>
  <si>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</si>
  <si>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</si>
  <si>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</si>
  <si>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</si>
  <si>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</si>
  <si>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</si>
  <si>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</si>
  <si>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</si>
  <si>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</si>
  <si>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</si>
  <si>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</si>
  <si>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</si>
  <si>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</si>
  <si>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</si>
  <si>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</si>
  <si>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</si>
  <si>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</si>
  <si>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</si>
  <si>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</si>
  <si>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</si>
  <si>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</si>
  <si>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</si>
  <si>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</si>
  <si>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</si>
  <si>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</si>
  <si>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</si>
  <si>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</si>
  <si>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</si>
  <si>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</si>
  <si>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</si>
  <si>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</si>
  <si>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</si>
  <si>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</si>
  <si>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</si>
  <si>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</si>
  <si>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</si>
  <si>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</si>
  <si>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</si>
  <si>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</si>
  <si>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</si>
  <si>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</si>
  <si>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</si>
  <si>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</si>
  <si>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</si>
  <si>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</si>
  <si>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</si>
  <si>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</si>
  <si>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</si>
  <si>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</si>
  <si>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</si>
  <si>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</si>
  <si>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</si>
  <si>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</si>
  <si>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</si>
  <si>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</si>
  <si>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</si>
  <si>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</si>
  <si>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</si>
  <si>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</si>
  <si>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</si>
  <si>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</si>
  <si>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</si>
  <si>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</si>
  <si>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</si>
  <si>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</si>
  <si>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</si>
  <si>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</si>
  <si>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</si>
  <si>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</si>
  <si>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</si>
  <si>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</si>
  <si>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</si>
  <si>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</si>
  <si>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</si>
  <si>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</si>
  <si>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</si>
  <si>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</si>
  <si>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</si>
  <si>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</si>
  <si>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</si>
  <si>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</si>
  <si>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</si>
  <si>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</si>
  <si>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</si>
  <si>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</si>
  <si>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</si>
  <si>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</si>
  <si>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</si>
  <si>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</si>
  <si>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</si>
  <si>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</si>
  <si>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</si>
  <si>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</si>
  <si>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</si>
  <si>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</si>
  <si>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</si>
  <si>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</si>
  <si>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</si>
  <si>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</si>
  <si>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</si>
  <si>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</si>
  <si>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</si>
  <si>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</si>
  <si>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</si>
  <si>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</si>
  <si>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</si>
  <si>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</si>
  <si>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</si>
  <si>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</si>
  <si>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</si>
  <si>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</si>
  <si>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</si>
  <si>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</si>
  <si>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</si>
  <si>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</si>
  <si>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</si>
  <si>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</si>
  <si>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</si>
  <si>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</si>
  <si>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</si>
  <si>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</si>
  <si>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</si>
  <si>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</si>
  <si>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</si>
  <si>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</si>
  <si>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</si>
  <si>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</si>
  <si>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</si>
  <si>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</si>
  <si>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</si>
  <si>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</si>
  <si>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</si>
  <si>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</si>
  <si>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</si>
  <si>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</si>
  <si>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</si>
  <si>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</si>
  <si>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</si>
  <si>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</si>
  <si>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</si>
  <si>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</si>
  <si>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</si>
  <si>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</si>
  <si>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</si>
  <si>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</si>
  <si>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</si>
  <si>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</si>
  <si>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</si>
  <si>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</si>
  <si>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</si>
  <si>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</si>
  <si>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</si>
  <si>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</si>
  <si>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</si>
  <si>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</si>
  <si>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</si>
  <si>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</si>
  <si>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</si>
  <si>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</si>
  <si>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</si>
  <si>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</si>
  <si>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</si>
  <si>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</si>
  <si>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</si>
  <si>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</si>
  <si>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</si>
  <si>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</si>
  <si>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</si>
  <si>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</si>
  <si>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</si>
  <si>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</si>
  <si>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</si>
  <si>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</si>
  <si>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</si>
  <si>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</si>
  <si>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</si>
  <si>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</si>
  <si>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</si>
  <si>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</si>
  <si>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</si>
  <si>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</si>
  <si>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</si>
  <si>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</si>
  <si>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</si>
  <si>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</si>
  <si>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</si>
  <si>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</si>
  <si>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</si>
  <si>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</si>
  <si>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</si>
  <si>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</si>
  <si>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</si>
  <si>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</si>
  <si>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</si>
  <si>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</si>
  <si>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</si>
  <si>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</si>
  <si>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</si>
  <si>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</si>
  <si>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</si>
  <si>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</si>
  <si>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</si>
  <si>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</si>
  <si>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</si>
  <si>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</si>
  <si>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</si>
  <si>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</si>
  <si>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</si>
  <si>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</si>
  <si>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</si>
  <si>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</si>
  <si>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</si>
  <si>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</si>
  <si>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</si>
  <si>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</si>
  <si>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</si>
  <si>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</si>
  <si>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</si>
  <si>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</si>
  <si>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</si>
  <si>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</si>
  <si>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</si>
  <si>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</si>
  <si>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</si>
  <si>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</si>
  <si>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</si>
  <si>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</si>
  <si>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</si>
  <si>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</si>
  <si>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</si>
  <si>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</si>
  <si>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</si>
  <si>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</si>
  <si>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</si>
  <si>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</si>
  <si>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</si>
  <si>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</si>
  <si>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</si>
  <si>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</si>
  <si>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</si>
  <si>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</si>
  <si>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</si>
  <si>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</si>
  <si>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</si>
  <si>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</si>
  <si>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</si>
  <si>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</si>
  <si>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</si>
  <si>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</si>
  <si>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</si>
  <si>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</si>
  <si>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</si>
  <si>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</si>
  <si>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</si>
  <si>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</si>
  <si>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</si>
  <si>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</si>
  <si>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</si>
  <si>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</si>
  <si>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</si>
  <si>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</si>
  <si>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</si>
  <si>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</si>
  <si>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</si>
  <si>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</si>
  <si>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</si>
  <si>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</si>
  <si>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</si>
  <si>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</si>
  <si>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</si>
  <si>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</si>
  <si>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</si>
  <si>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</si>
  <si>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</si>
  <si>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</si>
  <si>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</si>
  <si>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</si>
  <si>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</si>
  <si>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</si>
  <si>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</si>
  <si>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</si>
  <si>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</si>
  <si>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</si>
  <si>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</si>
  <si>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</si>
  <si>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</si>
  <si>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</si>
  <si>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</si>
  <si>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</si>
  <si>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</si>
  <si>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</si>
  <si>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</si>
  <si>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</si>
  <si>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</si>
  <si>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</si>
  <si>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</si>
  <si>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</si>
  <si>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</si>
  <si>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</si>
  <si>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</si>
  <si>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</si>
  <si>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</si>
  <si>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</si>
  <si>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</si>
  <si>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</si>
  <si>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</si>
  <si>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</si>
  <si>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</si>
  <si>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</si>
  <si>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</si>
  <si>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</si>
  <si>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</si>
  <si>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</si>
  <si>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</si>
  <si>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</si>
  <si>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</si>
  <si>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</si>
  <si>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</si>
  <si>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</si>
  <si>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</si>
  <si>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</si>
  <si>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</si>
  <si>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</si>
  <si>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</si>
  <si>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</si>
  <si>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</si>
  <si>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</si>
  <si>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</si>
  <si>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</si>
  <si>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</si>
  <si>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</si>
  <si>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</si>
  <si>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</si>
  <si>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</si>
  <si>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</si>
  <si>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</si>
  <si>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</si>
  <si>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</si>
  <si>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</si>
  <si>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</si>
  <si>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</si>
  <si>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</si>
  <si>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</si>
  <si>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</si>
  <si>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</si>
  <si>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</si>
  <si>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</si>
  <si>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</si>
  <si>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</si>
  <si>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</si>
  <si>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</si>
  <si>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</si>
  <si>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</si>
  <si>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</si>
  <si>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</si>
  <si>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</si>
  <si>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</si>
  <si>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</si>
  <si>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</si>
  <si>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</si>
  <si>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</si>
  <si>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</si>
  <si>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</si>
  <si>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</si>
  <si>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</si>
  <si>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</si>
  <si>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</si>
  <si>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</si>
  <si>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</si>
  <si>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</si>
  <si>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</si>
  <si>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</si>
  <si>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</si>
  <si>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</si>
  <si>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</si>
  <si>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</si>
  <si>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</si>
  <si>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</si>
  <si>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</si>
  <si>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</si>
  <si>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</si>
  <si>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</si>
  <si>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</si>
  <si>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</si>
  <si>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</si>
  <si>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</si>
  <si>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</si>
  <si>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</si>
  <si>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</si>
  <si>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</si>
  <si>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</si>
  <si>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</si>
  <si>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</si>
  <si>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</si>
  <si>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</si>
  <si>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</si>
  <si>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</si>
  <si>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</si>
  <si>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</si>
  <si>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</si>
  <si>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</si>
  <si>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</si>
  <si>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</si>
  <si>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</si>
  <si>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</si>
  <si>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</si>
  <si>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</si>
  <si>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</si>
  <si>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</si>
  <si>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</si>
  <si>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</si>
  <si>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</si>
  <si>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</si>
  <si>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</si>
  <si>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</si>
  <si>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</si>
  <si>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</si>
  <si>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</si>
  <si>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</si>
  <si>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</si>
  <si>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</si>
  <si>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</si>
  <si>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</si>
  <si>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</si>
  <si>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</si>
  <si>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</si>
  <si>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</si>
  <si>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</si>
  <si>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</si>
  <si>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</si>
  <si>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</si>
  <si>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</si>
  <si>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</si>
  <si>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</si>
  <si>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</si>
  <si>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</si>
  <si>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</si>
  <si>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</si>
  <si>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</si>
  <si>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</si>
  <si>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</si>
  <si>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</si>
  <si>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</si>
  <si>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</si>
  <si>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</si>
  <si>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</si>
  <si>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</si>
  <si>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</si>
  <si>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</si>
  <si>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</si>
  <si>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</si>
  <si>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</si>
  <si>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</si>
  <si>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</si>
  <si>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</si>
  <si>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</si>
  <si>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</si>
  <si>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</si>
  <si>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</si>
  <si>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</si>
  <si>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</si>
  <si>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</si>
  <si>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</si>
  <si>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</si>
  <si>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</si>
  <si>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</si>
  <si>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</si>
  <si>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</si>
  <si>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</si>
  <si>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</si>
  <si>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</si>
  <si>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</si>
  <si>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</si>
  <si>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</si>
  <si>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</si>
  <si>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</si>
  <si>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</si>
  <si>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</si>
  <si>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</si>
  <si>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</si>
  <si>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</si>
  <si>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</si>
  <si>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</si>
  <si>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</si>
  <si>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</si>
  <si>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</si>
  <si>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</si>
  <si>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</si>
  <si>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</si>
  <si>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</si>
  <si>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</si>
  <si>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</si>
  <si>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</si>
  <si>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</si>
  <si>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</si>
  <si>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</si>
  <si>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</si>
  <si>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</si>
  <si>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</si>
  <si>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</si>
  <si>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</si>
  <si>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</si>
  <si>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</si>
  <si>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</si>
  <si>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</si>
  <si>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</si>
  <si>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</si>
  <si>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</si>
  <si>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</si>
  <si>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</si>
  <si>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</si>
  <si>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</si>
  <si>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</si>
  <si>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</si>
  <si>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</si>
  <si>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</si>
  <si>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</si>
  <si>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</si>
  <si>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</si>
  <si>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</si>
  <si>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</si>
  <si>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</si>
  <si>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</si>
  <si>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</si>
  <si>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</si>
  <si>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</si>
  <si>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</si>
  <si>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</si>
  <si>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</si>
  <si>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</si>
  <si>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</si>
  <si>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</si>
  <si>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</si>
  <si>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</si>
  <si>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</si>
  <si>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</si>
  <si>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</si>
  <si>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</si>
  <si>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</si>
  <si>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</si>
  <si>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</si>
  <si>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</si>
  <si>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</si>
  <si>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</si>
  <si>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</si>
  <si>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</si>
  <si>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</si>
  <si>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</si>
  <si>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</si>
  <si>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</si>
  <si>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</si>
  <si>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</si>
  <si>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</si>
  <si>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</si>
  <si>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</si>
  <si>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</si>
  <si>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</si>
  <si>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</si>
  <si>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</si>
  <si>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</si>
  <si>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</si>
  <si>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</si>
  <si>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</si>
  <si>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</si>
  <si>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</si>
  <si>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</si>
  <si>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</si>
  <si>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</si>
  <si>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</si>
  <si>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</si>
  <si>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</si>
  <si>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</si>
  <si>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</si>
  <si>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</si>
  <si>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</si>
  <si>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</si>
  <si>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</si>
  <si>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</si>
  <si>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</si>
  <si>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</si>
  <si>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</si>
  <si>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</si>
  <si>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</si>
  <si>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</si>
  <si>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</si>
  <si>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</si>
  <si>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</si>
  <si>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</si>
  <si>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</si>
  <si>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</si>
  <si>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</si>
  <si>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</si>
  <si>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</si>
  <si>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</si>
  <si>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</si>
  <si>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</si>
  <si>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</si>
  <si>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</si>
  <si>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</si>
  <si>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</si>
  <si>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</si>
  <si>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</si>
  <si>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</si>
  <si>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</si>
  <si>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</si>
  <si>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</si>
  <si>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</si>
  <si>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</si>
  <si>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</si>
  <si>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</si>
  <si>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</si>
  <si>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</si>
  <si>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</si>
  <si>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</si>
  <si>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</si>
  <si>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</si>
  <si>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</si>
  <si>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</si>
  <si>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</si>
  <si>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</si>
  <si>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</si>
  <si>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</si>
  <si>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</si>
  <si>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</si>
  <si>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</si>
  <si>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</si>
  <si>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</si>
  <si>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</si>
  <si>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</si>
  <si>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</si>
  <si>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</si>
  <si>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</si>
  <si>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</si>
  <si>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</si>
  <si>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</si>
  <si>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</si>
  <si>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</si>
  <si>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</si>
  <si>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</si>
  <si>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</si>
  <si>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</si>
  <si>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</si>
  <si>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</si>
  <si>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</si>
  <si>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</si>
  <si>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</si>
  <si>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</si>
  <si>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</si>
  <si>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</si>
  <si>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</si>
  <si>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</si>
  <si>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</si>
  <si>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</si>
  <si>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</si>
  <si>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</si>
  <si>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</si>
  <si>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</si>
  <si>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</si>
  <si>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</si>
  <si>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</si>
  <si>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</si>
  <si>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</si>
  <si>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</si>
  <si>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</si>
  <si>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</si>
  <si>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</si>
  <si>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</si>
  <si>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</si>
  <si>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</si>
  <si>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</si>
  <si>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</si>
  <si>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</si>
  <si>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</si>
  <si>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</si>
  <si>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</si>
  <si>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</si>
  <si>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</si>
  <si>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</si>
  <si>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</si>
  <si>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</si>
  <si>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</si>
  <si>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</si>
  <si>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</si>
  <si>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</si>
  <si>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</si>
  <si>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</si>
  <si>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</si>
  <si>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</si>
  <si>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</si>
  <si>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</si>
  <si>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</si>
  <si>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</si>
  <si>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</si>
  <si>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</si>
  <si>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</si>
  <si>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</si>
  <si>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</si>
  <si>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</si>
  <si>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</si>
  <si>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</si>
  <si>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</si>
  <si>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</si>
  <si>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</si>
  <si>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</si>
  <si>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</si>
  <si>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</si>
  <si>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</si>
  <si>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</si>
  <si>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</si>
  <si>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</si>
  <si>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</si>
  <si>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</si>
  <si>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</si>
  <si>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</si>
  <si>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</si>
  <si>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</si>
  <si>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</si>
  <si>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</si>
  <si>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</si>
  <si>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</si>
  <si>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</si>
  <si>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</si>
  <si>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</si>
  <si>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</si>
  <si>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</si>
  <si>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</si>
  <si>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</si>
  <si>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</si>
  <si>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</si>
  <si>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</si>
  <si>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</si>
  <si>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</si>
  <si>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</si>
  <si>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</si>
  <si>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</si>
  <si>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</si>
  <si>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</si>
  <si>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</si>
  <si>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</si>
  <si>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</si>
  <si>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</si>
  <si>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</si>
  <si>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</si>
  <si>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</si>
  <si>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</si>
  <si>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</si>
  <si>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</si>
  <si>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</si>
  <si>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</si>
  <si>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</si>
  <si>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</si>
  <si>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</si>
  <si>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</si>
  <si>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</si>
  <si>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</si>
  <si>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</si>
  <si>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</si>
  <si>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</si>
  <si>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</si>
  <si>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</si>
  <si>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</si>
  <si>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</si>
  <si>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</si>
  <si>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</si>
  <si>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</si>
  <si>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</si>
  <si>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</si>
  <si>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</si>
  <si>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</si>
  <si>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</si>
  <si>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</si>
  <si>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</si>
  <si>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</si>
  <si>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</si>
  <si>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</si>
  <si>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</si>
  <si>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</si>
  <si>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</si>
  <si>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</si>
  <si>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</si>
  <si>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</si>
  <si>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</si>
  <si>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</si>
  <si>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</si>
  <si>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</si>
  <si>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</si>
  <si>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</si>
  <si>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</si>
  <si>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</si>
  <si>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</si>
  <si>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</si>
  <si>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</si>
  <si>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</si>
  <si>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</si>
  <si>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</si>
  <si>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</si>
  <si>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</si>
  <si>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</si>
  <si>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</si>
  <si>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</si>
  <si>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</si>
  <si>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</si>
  <si>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</si>
  <si>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</si>
  <si>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</si>
  <si>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</si>
  <si>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</si>
  <si>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</si>
  <si>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</si>
  <si>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</si>
  <si>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</si>
  <si>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</si>
  <si>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</si>
  <si>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</si>
  <si>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</si>
  <si>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</si>
  <si>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</si>
  <si>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</si>
  <si>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</si>
  <si>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</si>
  <si>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</si>
  <si>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</si>
  <si>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</si>
  <si>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</si>
  <si>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</si>
  <si>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</si>
  <si>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</si>
  <si>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</si>
  <si>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</si>
  <si>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</si>
  <si>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</si>
  <si>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</si>
  <si>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</si>
  <si>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</si>
  <si>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</si>
  <si>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</si>
  <si>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</si>
  <si>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</si>
  <si>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</si>
  <si>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</si>
  <si>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</si>
  <si>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</si>
  <si>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</si>
  <si>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</si>
  <si>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</si>
  <si>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</si>
  <si>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</si>
  <si>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</si>
  <si>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</si>
  <si>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</si>
  <si>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</si>
  <si>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</si>
  <si>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</si>
  <si>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</si>
  <si>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</si>
  <si>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</si>
  <si>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</si>
  <si>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</si>
  <si>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</si>
  <si>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</si>
  <si>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</si>
  <si>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</si>
  <si>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</si>
  <si>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</si>
  <si>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</si>
  <si>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</si>
  <si>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</si>
  <si>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</si>
  <si>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</si>
  <si>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</si>
  <si>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</si>
  <si>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</si>
  <si>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</si>
  <si>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</si>
  <si>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</si>
  <si>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</si>
  <si>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</si>
  <si>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</si>
  <si>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</si>
  <si>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</si>
  <si>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</si>
  <si>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</si>
  <si>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</si>
  <si>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</si>
  <si>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</si>
  <si>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</si>
  <si>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</si>
  <si>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</si>
  <si>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</si>
  <si>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</si>
  <si>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</si>
  <si>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</si>
  <si>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</si>
  <si>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</si>
  <si>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</si>
  <si>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</si>
  <si>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</si>
  <si>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</si>
  <si>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</si>
  <si>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</si>
  <si>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</si>
  <si>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</si>
  <si>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</si>
  <si>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</si>
  <si>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</si>
  <si>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</si>
  <si>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</si>
  <si>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</si>
  <si>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</si>
  <si>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</si>
  <si>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</si>
  <si>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</si>
  <si>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</si>
  <si>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</si>
  <si>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</si>
  <si>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</si>
  <si>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</si>
  <si>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</si>
  <si>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</si>
  <si>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</si>
  <si>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</si>
  <si>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</si>
  <si>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</si>
  <si>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</si>
  <si>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</si>
  <si>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</si>
  <si>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</si>
  <si>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</si>
  <si>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</si>
  <si>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</si>
  <si>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</si>
  <si>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</si>
  <si>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</si>
  <si>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</si>
  <si>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</si>
  <si>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</si>
  <si>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</si>
  <si>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</si>
  <si>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</si>
  <si>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</si>
  <si>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</si>
  <si>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</si>
  <si>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</si>
  <si>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</si>
  <si>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</si>
  <si>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</si>
  <si>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</si>
  <si>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</si>
  <si>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</si>
  <si>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</si>
  <si>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</si>
  <si>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</si>
  <si>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</si>
  <si>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</si>
  <si>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</si>
  <si>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</si>
  <si>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</si>
  <si>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</si>
  <si>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</si>
  <si>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</si>
  <si>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</si>
  <si>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</si>
  <si>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</si>
  <si>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</si>
  <si>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</si>
  <si>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</si>
  <si>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</si>
  <si>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</si>
  <si>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</si>
  <si>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</si>
  <si>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</si>
  <si>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</si>
  <si>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</si>
  <si>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</si>
  <si>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</si>
  <si>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</si>
  <si>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</si>
  <si>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</si>
  <si>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</si>
  <si>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</si>
  <si>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</si>
  <si>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</si>
  <si>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</si>
  <si>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</si>
  <si>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</si>
  <si>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</si>
  <si>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</si>
  <si>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</si>
  <si>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</si>
  <si>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</si>
  <si>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</si>
  <si>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</si>
  <si>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</si>
  <si>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</si>
  <si>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</si>
  <si>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</si>
  <si>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</si>
  <si>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</si>
  <si>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</si>
  <si>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</si>
  <si>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</si>
  <si>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</si>
  <si>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</si>
  <si>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</si>
  <si>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</si>
  <si>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</si>
  <si>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</si>
  <si>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</si>
  <si>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</si>
  <si>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</si>
  <si>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</si>
  <si>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</si>
  <si>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</si>
  <si>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</si>
  <si>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</si>
  <si>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</si>
  <si>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</si>
  <si>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</si>
  <si>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</si>
  <si>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</si>
  <si>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</si>
  <si>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</si>
  <si>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</si>
  <si>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</si>
  <si>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</si>
  <si>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</si>
  <si>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</si>
  <si>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</si>
  <si>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</si>
  <si>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</si>
  <si>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</si>
  <si>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</si>
  <si>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</si>
  <si>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</si>
  <si>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</si>
  <si>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</si>
  <si>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</si>
  <si>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</si>
  <si>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</si>
  <si>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</si>
  <si>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</si>
  <si>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</si>
  <si>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</si>
  <si>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</si>
  <si>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</si>
  <si>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</si>
  <si>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</si>
  <si>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</si>
  <si>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</si>
  <si>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</si>
  <si>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</si>
  <si>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</si>
  <si>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</si>
  <si>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</si>
  <si>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</si>
  <si>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</si>
  <si>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</si>
  <si>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</si>
  <si>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</si>
  <si>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</si>
  <si>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</si>
  <si>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</si>
  <si>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</si>
  <si>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</si>
  <si>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</si>
  <si>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</si>
  <si>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</si>
  <si>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</si>
  <si>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</si>
  <si>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</si>
  <si>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</si>
  <si>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</si>
  <si>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</si>
  <si>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</si>
  <si>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</si>
  <si>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</si>
  <si>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</si>
  <si>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</si>
  <si>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</si>
  <si>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</si>
  <si>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</si>
  <si>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</si>
  <si>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</si>
  <si>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</si>
  <si>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</si>
  <si>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</si>
  <si>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</si>
  <si>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</si>
  <si>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</si>
  <si>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</si>
  <si>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</si>
  <si>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</si>
  <si>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</si>
  <si>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</si>
  <si>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</si>
  <si>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</si>
  <si>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</si>
  <si>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</si>
  <si>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</si>
  <si>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</si>
  <si>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</si>
  <si>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</si>
  <si>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</si>
  <si>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</si>
  <si>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</si>
  <si>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</si>
  <si>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</si>
  <si>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</si>
  <si>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</si>
  <si>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</si>
  <si>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</si>
  <si>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</si>
  <si>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</si>
  <si>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</si>
  <si>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</si>
  <si>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</si>
  <si>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</si>
  <si>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</si>
  <si>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</si>
  <si>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</si>
  <si>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</si>
  <si>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</si>
  <si>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</si>
  <si>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</si>
  <si>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</si>
  <si>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</si>
  <si>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</si>
  <si>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</si>
  <si>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</si>
  <si>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</si>
  <si>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</si>
  <si>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</si>
  <si>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</si>
  <si>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</si>
  <si>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</si>
  <si>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</si>
  <si>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</si>
  <si>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</si>
  <si>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</si>
  <si>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</si>
  <si>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</si>
  <si>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</si>
  <si>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</si>
  <si>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</si>
  <si>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</si>
  <si>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</si>
  <si>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</si>
  <si>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</si>
  <si>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</si>
  <si>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</si>
  <si>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</si>
  <si>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</si>
  <si>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</si>
  <si>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</si>
  <si>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</si>
  <si>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</si>
  <si>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</si>
  <si>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</si>
  <si>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</si>
  <si>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</si>
  <si>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</si>
  <si>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</si>
  <si>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</si>
  <si>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</si>
  <si>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</si>
  <si>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</si>
  <si>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</si>
  <si>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</si>
  <si>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</si>
  <si>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</si>
  <si>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</si>
  <si>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</si>
  <si>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</si>
  <si>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</si>
  <si>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</si>
  <si>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</si>
  <si>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</si>
  <si>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</si>
  <si>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</si>
  <si>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</si>
  <si>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</si>
  <si>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</si>
  <si>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</si>
  <si>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</si>
  <si>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</si>
  <si>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</si>
  <si>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</si>
  <si>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</si>
  <si>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</si>
  <si>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</si>
  <si>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</si>
  <si>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</si>
  <si>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</si>
  <si>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</si>
  <si>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</si>
  <si>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</si>
  <si>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</si>
  <si>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</si>
  <si>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</si>
  <si>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</si>
  <si>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</si>
  <si>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</si>
  <si>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</si>
  <si>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</si>
  <si>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</si>
  <si>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</si>
  <si>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</si>
  <si>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</si>
  <si>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</si>
  <si>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</si>
  <si>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</si>
  <si>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</si>
  <si>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</si>
  <si>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</si>
  <si>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</si>
  <si>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</si>
  <si>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</si>
  <si>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</si>
  <si>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</si>
  <si>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</si>
  <si>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</si>
  <si>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</si>
  <si>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</si>
  <si>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</si>
  <si>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</si>
  <si>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</si>
  <si>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</si>
  <si>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</si>
  <si>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</si>
  <si>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</si>
  <si>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</si>
  <si>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</si>
  <si>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</si>
  <si>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</si>
  <si>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</si>
  <si>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</si>
  <si>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</si>
  <si>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</si>
  <si>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</si>
  <si>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</si>
  <si>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</si>
  <si>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</si>
  <si>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</si>
  <si>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</si>
  <si>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</si>
  <si>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</si>
  <si>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</si>
  <si>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</si>
  <si>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</si>
  <si>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</si>
  <si>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</si>
  <si>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</si>
  <si>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</si>
  <si>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</si>
  <si>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</si>
  <si>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</si>
  <si>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</si>
  <si>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</si>
  <si>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</si>
  <si>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</si>
  <si>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</si>
  <si>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</si>
  <si>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</si>
  <si>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</si>
  <si>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</si>
  <si>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</si>
  <si>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</si>
  <si>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</si>
  <si>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</si>
  <si>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</si>
  <si>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</si>
  <si>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</si>
  <si>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</si>
  <si>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</si>
  <si>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</si>
  <si>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</si>
  <si>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</si>
  <si>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</si>
  <si>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</si>
  <si>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</si>
  <si>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</si>
  <si>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</si>
  <si>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</si>
  <si>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</si>
  <si>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</si>
  <si>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</si>
  <si>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</si>
  <si>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</si>
  <si>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</si>
  <si>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</si>
  <si>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</si>
  <si>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</si>
  <si>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</si>
  <si>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</si>
  <si>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</si>
  <si>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</si>
  <si>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</si>
  <si>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</si>
  <si>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</si>
  <si>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</si>
  <si>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</si>
  <si>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</si>
  <si>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</si>
  <si>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</si>
  <si>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</si>
  <si>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</si>
  <si>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</si>
  <si>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</si>
  <si>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</si>
  <si>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</si>
  <si>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</si>
  <si>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</si>
  <si>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</si>
  <si>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</si>
  <si>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</si>
  <si>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</si>
  <si>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</si>
  <si>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</si>
  <si>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</si>
  <si>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</si>
  <si>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</si>
  <si>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</si>
  <si>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</si>
  <si>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</si>
  <si>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</si>
  <si>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</si>
  <si>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</si>
  <si>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</si>
  <si>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</si>
  <si>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</si>
  <si>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</si>
  <si>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</si>
  <si>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</si>
  <si>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</si>
  <si>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</si>
  <si>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</si>
  <si>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</si>
  <si>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</si>
  <si>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</si>
  <si>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</si>
  <si>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</si>
  <si>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</si>
  <si>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</si>
  <si>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</si>
  <si>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</si>
  <si>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</si>
  <si>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</si>
  <si>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</si>
  <si>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</si>
  <si>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</si>
  <si>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</si>
  <si>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</si>
  <si>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</si>
  <si>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</si>
  <si>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</si>
  <si>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</si>
  <si>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</si>
  <si>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</si>
  <si>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</si>
  <si>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</si>
  <si>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</si>
  <si>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</si>
  <si>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</si>
  <si>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</si>
  <si>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</si>
  <si>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</si>
  <si>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</si>
  <si>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</si>
  <si>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</si>
  <si>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</si>
  <si>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</si>
  <si>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</si>
  <si>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</si>
  <si>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</si>
  <si>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</si>
  <si>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</si>
  <si>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</si>
  <si>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</si>
  <si>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</si>
  <si>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</si>
  <si>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</si>
  <si>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</si>
  <si>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</si>
  <si>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</si>
  <si>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</si>
  <si>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</si>
  <si>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</si>
  <si>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</si>
  <si>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</si>
  <si>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</si>
  <si>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</si>
  <si>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</si>
  <si>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</si>
  <si>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</si>
  <si>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</si>
  <si>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</si>
  <si>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</si>
  <si>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</si>
  <si>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</si>
  <si>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</si>
  <si>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</si>
  <si>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</si>
  <si>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</si>
  <si>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</si>
  <si>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</si>
  <si>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</si>
  <si>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</si>
  <si>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</si>
  <si>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</si>
  <si>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</si>
  <si>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</si>
  <si>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</si>
  <si>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</si>
  <si>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</si>
  <si>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</si>
  <si>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</si>
  <si>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</si>
  <si>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</si>
  <si>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</si>
  <si>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</si>
  <si>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</si>
  <si>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</si>
  <si>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</si>
  <si>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</si>
  <si>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</si>
  <si>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</si>
  <si>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</si>
  <si>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</si>
  <si>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</si>
  <si>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</si>
  <si>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</si>
  <si>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</si>
  <si>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</si>
  <si>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</si>
  <si>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</si>
  <si>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</si>
  <si>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</si>
  <si>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</si>
  <si>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</si>
  <si>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</si>
  <si>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</si>
  <si>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</si>
  <si>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</si>
  <si>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</si>
  <si>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</si>
  <si>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</si>
  <si>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</si>
  <si>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</si>
  <si>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</si>
  <si>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</si>
  <si>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</si>
  <si>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</si>
  <si>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</si>
  <si>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</si>
  <si>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</si>
  <si>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</si>
  <si>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</si>
  <si>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</si>
  <si>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</si>
  <si>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</si>
  <si>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</si>
  <si>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</si>
  <si>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</si>
  <si>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</si>
  <si>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</si>
  <si>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</si>
  <si>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</si>
  <si>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</si>
  <si>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</si>
  <si>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</si>
  <si>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</si>
  <si>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</si>
  <si>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</si>
  <si>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</si>
  <si>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</si>
  <si>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</si>
  <si>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</si>
  <si>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</si>
  <si>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</si>
  <si>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</si>
  <si>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</si>
  <si>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</si>
  <si>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</si>
  <si>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</si>
  <si>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</si>
  <si>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</si>
  <si>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</si>
  <si>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</si>
  <si>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</si>
  <si>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</si>
  <si>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</si>
  <si>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</si>
  <si>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</si>
  <si>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</si>
  <si>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</si>
  <si>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</si>
  <si>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</si>
  <si>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</si>
  <si>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</si>
  <si>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</si>
  <si>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</si>
  <si>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</si>
  <si>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</si>
  <si>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</si>
  <si>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</si>
  <si>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</si>
  <si>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</si>
  <si>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</si>
  <si>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</si>
  <si>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</si>
  <si>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</si>
  <si>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</si>
  <si>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</si>
  <si>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</si>
  <si>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</si>
  <si>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</si>
  <si>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</si>
  <si>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</si>
  <si>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</si>
  <si>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</si>
  <si>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</si>
  <si>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</si>
  <si>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</si>
  <si>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</si>
  <si>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</si>
  <si>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</si>
  <si>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</si>
  <si>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</si>
  <si>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</si>
  <si>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</si>
  <si>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</si>
  <si>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</si>
  <si>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</si>
  <si>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</si>
  <si>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</si>
  <si>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</si>
  <si>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</si>
  <si>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</si>
  <si>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</si>
  <si>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</si>
  <si>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</si>
  <si>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</si>
  <si>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</si>
  <si>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</si>
  <si>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</si>
  <si>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</si>
  <si>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</si>
  <si>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</si>
  <si>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</si>
  <si>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</si>
  <si>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</si>
  <si>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</si>
  <si>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</si>
  <si>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</si>
  <si>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</si>
  <si>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</si>
  <si>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</si>
  <si>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</si>
  <si>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</si>
  <si>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</si>
  <si>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</si>
  <si>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</si>
  <si>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</si>
  <si>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</si>
  <si>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</si>
  <si>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</si>
  <si>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</si>
  <si>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</si>
  <si>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</si>
  <si>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</si>
  <si>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</si>
  <si>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</si>
  <si>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</si>
  <si>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</si>
  <si>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</si>
  <si>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</si>
  <si>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</si>
  <si>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</si>
  <si>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</si>
  <si>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</si>
  <si>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</si>
  <si>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</si>
  <si>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</si>
  <si>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</si>
  <si>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</si>
  <si>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</si>
  <si>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</si>
  <si>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</si>
  <si>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</si>
  <si>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</si>
  <si>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</si>
  <si>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</si>
  <si>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</si>
  <si>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</si>
  <si>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</si>
  <si>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</si>
  <si>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</si>
  <si>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</si>
  <si>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</si>
  <si>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</si>
  <si>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</si>
  <si>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</si>
  <si>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</si>
  <si>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</si>
  <si>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</si>
  <si>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</si>
  <si>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</si>
  <si>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</si>
  <si>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</si>
  <si>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</si>
  <si>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</si>
  <si>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</si>
  <si>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</si>
  <si>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</si>
  <si>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</si>
  <si>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</si>
  <si>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</si>
  <si>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</si>
  <si>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</si>
  <si>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</si>
  <si>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</si>
  <si>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</si>
  <si>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</si>
  <si>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</si>
  <si>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</si>
  <si>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</si>
  <si>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</si>
  <si>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</si>
  <si>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</si>
  <si>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</si>
  <si>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</si>
  <si>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</si>
  <si>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</si>
  <si>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</si>
  <si>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</si>
  <si>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</si>
  <si>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</si>
  <si>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</si>
  <si>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</si>
  <si>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</si>
  <si>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</si>
  <si>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</si>
  <si>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</si>
  <si>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</si>
  <si>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</si>
  <si>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</si>
  <si>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</si>
  <si>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</si>
  <si>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</si>
  <si>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</si>
  <si>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</si>
  <si>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</si>
  <si>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</si>
  <si>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</si>
  <si>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</si>
  <si>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</si>
  <si>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</si>
  <si>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</si>
  <si>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</si>
  <si>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</si>
  <si>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</si>
  <si>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</si>
  <si>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</si>
  <si>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</si>
  <si>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</si>
  <si>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</si>
  <si>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</si>
  <si>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</si>
  <si>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</si>
  <si>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</si>
  <si>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</si>
  <si>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</si>
  <si>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</si>
  <si>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</si>
  <si>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</si>
  <si>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</si>
  <si>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</si>
  <si>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</si>
  <si>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</si>
  <si>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</si>
  <si>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</si>
  <si>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</si>
  <si>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</si>
  <si>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</si>
  <si>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</si>
  <si>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</si>
  <si>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</si>
  <si>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</si>
  <si>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</si>
  <si>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</si>
  <si>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</si>
  <si>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</si>
  <si>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</si>
  <si>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</si>
  <si>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</si>
  <si>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</si>
  <si>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</si>
  <si>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</si>
  <si>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</si>
  <si>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</si>
  <si>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</si>
  <si>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</si>
  <si>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</si>
  <si>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</si>
  <si>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</si>
  <si>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</si>
  <si>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</si>
  <si>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</si>
  <si>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</si>
  <si>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</si>
  <si>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</si>
  <si>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</si>
  <si>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</si>
  <si>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</si>
  <si>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</si>
  <si>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</si>
  <si>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</si>
  <si>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</si>
  <si>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</si>
  <si>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</si>
  <si>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</si>
  <si>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</si>
  <si>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</si>
  <si>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</si>
  <si>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</si>
  <si>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</si>
  <si>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</si>
  <si>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</si>
  <si>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</si>
  <si>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</si>
  <si>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</si>
  <si>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</si>
  <si>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</si>
  <si>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</si>
  <si>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</si>
  <si>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</si>
  <si>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</si>
  <si>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</si>
  <si>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</si>
  <si>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</si>
  <si>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</si>
  <si>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</si>
  <si>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</si>
  <si>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</si>
  <si>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</si>
  <si>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</si>
  <si>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</si>
  <si>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</si>
  <si>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</si>
  <si>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</si>
  <si>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</si>
  <si>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</si>
  <si>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</si>
  <si>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</si>
  <si>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</si>
  <si>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</si>
  <si>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</si>
  <si>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</si>
  <si>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</si>
  <si>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</si>
  <si>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</si>
  <si>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</si>
  <si>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</si>
  <si>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</si>
  <si>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</si>
  <si>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</si>
  <si>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</si>
  <si>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</si>
  <si>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</si>
  <si>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</si>
  <si>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</si>
  <si>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</si>
  <si>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</si>
  <si>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</si>
  <si>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</si>
  <si>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</si>
  <si>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</si>
  <si>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</si>
  <si>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</si>
  <si>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</si>
  <si>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</si>
  <si>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</si>
  <si>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</si>
  <si>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</si>
  <si>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</si>
  <si>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</si>
  <si>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</si>
  <si>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</si>
  <si>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</si>
  <si>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</si>
  <si>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</si>
  <si>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</si>
  <si>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</si>
  <si>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</si>
  <si>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</si>
  <si>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</si>
  <si>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</si>
  <si>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</si>
  <si>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</si>
  <si>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</si>
  <si>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</si>
  <si>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</si>
  <si>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</si>
  <si>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</si>
  <si>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</si>
  <si>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</si>
  <si>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</si>
  <si>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</si>
  <si>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</si>
  <si>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</si>
  <si>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</si>
  <si>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</si>
  <si>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</si>
  <si>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</si>
  <si>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</si>
  <si>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</si>
  <si>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</si>
  <si>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</si>
  <si>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</si>
  <si>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</si>
  <si>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</si>
  <si>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</si>
  <si>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</si>
  <si>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</si>
  <si>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</si>
  <si>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</si>
  <si>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</si>
  <si>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</si>
  <si>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</si>
  <si>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</si>
  <si>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</si>
  <si>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</si>
  <si>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</si>
  <si>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</si>
  <si>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</si>
  <si>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</si>
  <si>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</si>
  <si>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</si>
  <si>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</si>
  <si>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</si>
  <si>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</si>
  <si>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</si>
  <si>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</si>
  <si>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</si>
  <si>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</si>
  <si>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</si>
  <si>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</si>
  <si>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</si>
  <si>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</si>
  <si>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</si>
  <si>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</si>
  <si>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</si>
  <si>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</si>
  <si>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</si>
  <si>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</si>
  <si>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</si>
  <si>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</si>
  <si>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</si>
  <si>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</si>
  <si>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</si>
  <si>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</si>
  <si>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</si>
  <si>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</si>
  <si>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</si>
  <si>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</si>
  <si>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</si>
  <si>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</si>
  <si>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</si>
  <si>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</si>
  <si>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</si>
  <si>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</si>
  <si>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</si>
  <si>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</si>
  <si>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</si>
  <si>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</si>
  <si>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</si>
  <si>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</si>
  <si>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</si>
  <si>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</si>
  <si>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</si>
  <si>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</si>
  <si>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</si>
  <si>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</si>
  <si>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</si>
  <si>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</si>
  <si>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</si>
  <si>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</si>
  <si>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</si>
  <si>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</si>
  <si>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</si>
  <si>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</si>
  <si>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</si>
  <si>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</si>
  <si>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</si>
  <si>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</si>
  <si>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</si>
  <si>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</si>
  <si>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</si>
  <si>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</si>
  <si>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</si>
  <si>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</si>
  <si>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</si>
  <si>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</si>
  <si>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</si>
  <si>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</si>
  <si>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</si>
  <si>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</si>
  <si>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</si>
  <si>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</si>
  <si>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</si>
  <si>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</si>
  <si>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</si>
  <si>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</si>
  <si>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</si>
  <si>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</si>
  <si>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</si>
  <si>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</si>
  <si>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</si>
  <si>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</si>
  <si>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</si>
  <si>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</si>
  <si>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</si>
  <si>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</si>
  <si>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</si>
  <si>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</si>
  <si>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</si>
  <si>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</si>
  <si>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</si>
  <si>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</si>
  <si>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</si>
  <si>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</si>
  <si>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</si>
  <si>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</si>
  <si>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</si>
  <si>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</si>
  <si>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</si>
  <si>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</si>
  <si>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</si>
  <si>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</si>
  <si>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</si>
  <si>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</si>
  <si>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</si>
  <si>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</si>
  <si>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</si>
  <si>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</si>
  <si>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</si>
  <si>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</si>
  <si>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</si>
  <si>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</si>
  <si>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</si>
  <si>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</si>
  <si>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</si>
  <si>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</si>
  <si>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</si>
  <si>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</si>
  <si>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</si>
  <si>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</si>
  <si>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</si>
  <si>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</si>
  <si>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</si>
  <si>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</si>
  <si>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</si>
  <si>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</si>
  <si>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</si>
  <si>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</si>
  <si>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</si>
  <si>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</si>
  <si>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</si>
  <si>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</si>
  <si>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</si>
  <si>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</si>
  <si>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</si>
  <si>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</si>
  <si>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</si>
  <si>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</si>
  <si>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</si>
  <si>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</si>
  <si>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</si>
  <si>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</si>
  <si>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</si>
  <si>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</si>
  <si>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</si>
  <si>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</si>
  <si>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</si>
  <si>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</si>
  <si>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</si>
  <si>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</si>
  <si>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</si>
  <si>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</si>
  <si>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</si>
  <si>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</si>
  <si>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</si>
  <si>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</si>
  <si>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</si>
  <si>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</si>
  <si>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</si>
  <si>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</si>
  <si>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</si>
  <si>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</si>
  <si>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</si>
  <si>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</si>
  <si>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</si>
  <si>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</si>
  <si>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</si>
  <si>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</si>
  <si>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</si>
  <si>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ASOCIACION  DE MUJERES PESCADORAS PROFUTURO DE LA PESCA</t>
  </si>
  <si>
    <t>029</t>
  </si>
  <si>
    <t>APOYO A LA ATENCIO DE PRIMERA INFANCIA DE NIÑOS , NIÑAS  Y FAMILIAS  VULNERABLES EN TUMACO</t>
  </si>
  <si>
    <t>33</t>
  </si>
  <si>
    <t>42</t>
  </si>
  <si>
    <t>35</t>
  </si>
  <si>
    <t>015</t>
  </si>
  <si>
    <t>FUNDACION COLOMBIA VITAL Y PAZIFICA</t>
  </si>
  <si>
    <t>ANNA GLADIS CASIERRA CAICEDO</t>
  </si>
  <si>
    <t>3108331074/ 3103926154/ 3219972270</t>
  </si>
  <si>
    <t>san andres de Tumao / barrio ciudadela efuerzo 2</t>
  </si>
  <si>
    <t>anitadn26@hotmail.com</t>
  </si>
  <si>
    <t>ciudadela efuerzo 2</t>
  </si>
  <si>
    <t>FOCALIZAR Y BRINDAR ATENCION  PEDAGOGICA A 100 NIÑOS Y NIÑAS DE 2 A 5 AÑOS</t>
  </si>
  <si>
    <t>03</t>
  </si>
  <si>
    <t>FUNDACION SOCIAL Y DEPORTIVA EL PROGRESO</t>
  </si>
  <si>
    <t>ANA GLADIS CASIERRA CAICEDO</t>
  </si>
  <si>
    <t xml:space="preserve"> 2021-52-10001353</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</si>
</sst>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2"/>
      <color rgb="FF000000"/>
      <name val="Helvetica"/>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applyProtection="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5" zoomScale="85" zoomScaleNormal="85" zoomScaleSheetLayoutView="40" zoomScalePageLayoutView="40" workbookViewId="0">
      <selection activeCell="H22" sqref="H2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3" t="str">
        <f>HYPERLINK("#MI_Oferente_Singular!A114","CAPACIDAD RESIDUAL")</f>
        <v>CAPACIDAD RESIDUAL</v>
      </c>
      <c r="F8" s="184"/>
      <c r="G8" s="185"/>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3" t="str">
        <f>HYPERLINK("#MI_Oferente_Singular!A162","TALENTO HUMANO")</f>
        <v>TALENTO HUMANO</v>
      </c>
      <c r="F9" s="184"/>
      <c r="G9" s="185"/>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3" t="str">
        <f>HYPERLINK("#MI_Oferente_Singular!F162","INFRAESTRUCTURA")</f>
        <v>INFRAESTRUCTURA</v>
      </c>
      <c r="F10" s="184"/>
      <c r="G10" s="185"/>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2">
      <c r="A15" s="9"/>
      <c r="B15" s="32" t="s">
        <v>2635</v>
      </c>
      <c r="C15" s="176" t="s">
        <v>2693</v>
      </c>
      <c r="D15" s="35"/>
      <c r="E15" s="35"/>
      <c r="F15" s="5"/>
      <c r="G15" s="32" t="s">
        <v>1168</v>
      </c>
      <c r="H15" s="103" t="s">
        <v>110</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901322817</v>
      </c>
      <c r="C20" s="5"/>
      <c r="D20" s="73"/>
      <c r="E20" s="5"/>
      <c r="F20" s="5"/>
      <c r="G20" s="5"/>
      <c r="H20" s="186"/>
      <c r="I20" s="149" t="s">
        <v>110</v>
      </c>
      <c r="J20" s="150" t="s">
        <v>572</v>
      </c>
      <c r="K20" s="151">
        <v>1721824141</v>
      </c>
      <c r="L20" s="152"/>
      <c r="M20" s="152">
        <v>44561</v>
      </c>
      <c r="N20" s="135">
        <f>+(M20-L20)/30</f>
        <v>1485.3666666666666</v>
      </c>
      <c r="O20" s="138"/>
      <c r="U20" s="134"/>
      <c r="V20" s="105">
        <f ca="1">NOW()</f>
        <v>44193.855270138891</v>
      </c>
      <c r="W20" s="105">
        <f ca="1">NOW()</f>
        <v>44193.855270138891</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RECONSTRUYENDO VIDAS CON TRINO D</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32</v>
      </c>
      <c r="D48" s="110" t="s">
        <v>2677</v>
      </c>
      <c r="E48" s="145">
        <v>42373</v>
      </c>
      <c r="F48" s="145">
        <v>42947</v>
      </c>
      <c r="G48" s="159">
        <f>IF(AND(E48&lt;&gt;"",F48&lt;&gt;""),((F48-E48)/30),"")</f>
        <v>19.133333333333333</v>
      </c>
      <c r="H48" s="122" t="s">
        <v>2678</v>
      </c>
      <c r="I48" s="113" t="s">
        <v>110</v>
      </c>
      <c r="J48" s="113" t="s">
        <v>819</v>
      </c>
      <c r="K48" s="116">
        <v>227855493</v>
      </c>
      <c r="L48" s="115" t="s">
        <v>1148</v>
      </c>
      <c r="M48" s="117"/>
      <c r="N48" s="115" t="s">
        <v>27</v>
      </c>
      <c r="O48" s="115" t="s">
        <v>26</v>
      </c>
      <c r="P48" s="78"/>
    </row>
    <row r="49" spans="1:16" s="6" customFormat="1" ht="24.75" customHeight="1" x14ac:dyDescent="0.25">
      <c r="A49" s="143">
        <v>2</v>
      </c>
      <c r="B49" s="122" t="s">
        <v>2676</v>
      </c>
      <c r="C49" s="112" t="s">
        <v>32</v>
      </c>
      <c r="D49" s="110" t="s">
        <v>2679</v>
      </c>
      <c r="E49" s="145">
        <v>42948</v>
      </c>
      <c r="F49" s="145">
        <v>43251</v>
      </c>
      <c r="G49" s="159">
        <f t="shared" ref="G49:G50" si="2">IF(AND(E49&lt;&gt;"",F49&lt;&gt;""),((F49-E49)/30),"")</f>
        <v>10.1</v>
      </c>
      <c r="H49" s="122" t="s">
        <v>2678</v>
      </c>
      <c r="I49" s="113" t="s">
        <v>110</v>
      </c>
      <c r="J49" s="113" t="s">
        <v>819</v>
      </c>
      <c r="K49" s="116">
        <v>96325653</v>
      </c>
      <c r="L49" s="115" t="s">
        <v>1148</v>
      </c>
      <c r="M49" s="117"/>
      <c r="N49" s="115" t="s">
        <v>27</v>
      </c>
      <c r="O49" s="115" t="s">
        <v>26</v>
      </c>
      <c r="P49" s="78"/>
    </row>
    <row r="50" spans="1:16" s="6" customFormat="1" ht="24.75" customHeight="1" x14ac:dyDescent="0.25">
      <c r="A50" s="143">
        <v>3</v>
      </c>
      <c r="B50" s="122" t="s">
        <v>2676</v>
      </c>
      <c r="C50" s="112" t="s">
        <v>32</v>
      </c>
      <c r="D50" s="110" t="s">
        <v>2680</v>
      </c>
      <c r="E50" s="145">
        <v>43525</v>
      </c>
      <c r="F50" s="145">
        <v>43769</v>
      </c>
      <c r="G50" s="159">
        <f t="shared" si="2"/>
        <v>8.1333333333333329</v>
      </c>
      <c r="H50" s="122" t="s">
        <v>2678</v>
      </c>
      <c r="I50" s="113" t="s">
        <v>110</v>
      </c>
      <c r="J50" s="113" t="s">
        <v>819</v>
      </c>
      <c r="K50" s="116">
        <v>57965972</v>
      </c>
      <c r="L50" s="115" t="s">
        <v>1148</v>
      </c>
      <c r="M50" s="117"/>
      <c r="N50" s="115" t="s">
        <v>27</v>
      </c>
      <c r="O50" s="115" t="s">
        <v>26</v>
      </c>
      <c r="P50" s="78"/>
    </row>
    <row r="51" spans="1:16" s="6" customFormat="1" ht="24.75" customHeight="1" outlineLevel="1" x14ac:dyDescent="0.25">
      <c r="A51" s="143">
        <v>4</v>
      </c>
      <c r="B51" s="122" t="s">
        <v>2676</v>
      </c>
      <c r="C51" s="112" t="s">
        <v>32</v>
      </c>
      <c r="D51" s="110" t="s">
        <v>2681</v>
      </c>
      <c r="E51" s="145">
        <v>43255</v>
      </c>
      <c r="F51" s="145">
        <v>43449</v>
      </c>
      <c r="G51" s="159">
        <f t="shared" ref="G51:G107" si="3">IF(AND(E51&lt;&gt;"",F51&lt;&gt;""),((F51-E51)/30),"")</f>
        <v>6.4666666666666668</v>
      </c>
      <c r="H51" s="122" t="s">
        <v>2678</v>
      </c>
      <c r="I51" s="113" t="s">
        <v>110</v>
      </c>
      <c r="J51" s="113" t="s">
        <v>819</v>
      </c>
      <c r="K51" s="116">
        <v>79445234</v>
      </c>
      <c r="L51" s="115" t="s">
        <v>1148</v>
      </c>
      <c r="M51" s="117"/>
      <c r="N51" s="115" t="s">
        <v>27</v>
      </c>
      <c r="O51" s="115" t="s">
        <v>26</v>
      </c>
      <c r="P51" s="78"/>
    </row>
    <row r="52" spans="1:16" s="7" customFormat="1" ht="24.75" customHeight="1" outlineLevel="1" x14ac:dyDescent="0.25">
      <c r="A52" s="144">
        <v>5</v>
      </c>
      <c r="B52" s="111" t="s">
        <v>2683</v>
      </c>
      <c r="C52" s="112" t="s">
        <v>32</v>
      </c>
      <c r="D52" s="110" t="s">
        <v>2682</v>
      </c>
      <c r="E52" s="145">
        <v>42768</v>
      </c>
      <c r="F52" s="145">
        <v>43069</v>
      </c>
      <c r="G52" s="159">
        <f t="shared" si="3"/>
        <v>10.033333333333333</v>
      </c>
      <c r="H52" s="122" t="s">
        <v>2678</v>
      </c>
      <c r="I52" s="113" t="s">
        <v>110</v>
      </c>
      <c r="J52" s="113" t="s">
        <v>819</v>
      </c>
      <c r="K52" s="116">
        <v>156686200</v>
      </c>
      <c r="L52" s="115" t="s">
        <v>1148</v>
      </c>
      <c r="M52" s="117"/>
      <c r="N52" s="115" t="s">
        <v>27</v>
      </c>
      <c r="O52" s="115" t="s">
        <v>26</v>
      </c>
      <c r="P52" s="79"/>
    </row>
    <row r="53" spans="1:16" s="7" customFormat="1" ht="24.75" customHeight="1" outlineLevel="1" x14ac:dyDescent="0.25">
      <c r="A53" s="144">
        <v>6</v>
      </c>
      <c r="B53" s="111" t="s">
        <v>2691</v>
      </c>
      <c r="C53" s="112" t="s">
        <v>32</v>
      </c>
      <c r="D53" s="110" t="s">
        <v>2690</v>
      </c>
      <c r="E53" s="145">
        <v>43497</v>
      </c>
      <c r="F53" s="145">
        <v>43814</v>
      </c>
      <c r="G53" s="159">
        <f t="shared" si="3"/>
        <v>10.566666666666666</v>
      </c>
      <c r="H53" s="119" t="s">
        <v>2689</v>
      </c>
      <c r="I53" s="113" t="s">
        <v>1155</v>
      </c>
      <c r="J53" s="113" t="s">
        <v>1035</v>
      </c>
      <c r="K53" s="116">
        <v>250000000</v>
      </c>
      <c r="L53" s="115" t="s">
        <v>1148</v>
      </c>
      <c r="M53" s="117"/>
      <c r="N53" s="115" t="s">
        <v>27</v>
      </c>
      <c r="O53" s="115" t="s">
        <v>1148</v>
      </c>
      <c r="P53" s="79"/>
    </row>
    <row r="54" spans="1:16" s="7" customFormat="1" ht="24.75" customHeight="1" outlineLevel="1" x14ac:dyDescent="0.25">
      <c r="A54" s="144">
        <v>7</v>
      </c>
      <c r="B54" s="111"/>
      <c r="C54" s="112"/>
      <c r="D54" s="110"/>
      <c r="E54" s="145"/>
      <c r="F54" s="145"/>
      <c r="G54" s="159"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59"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59"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59"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59"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59"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59"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59"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59"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59"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59"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59"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59"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59"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59"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59"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59"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59"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59"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59"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59"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59"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59"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59"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59"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59"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59"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59"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59"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59"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59"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59"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59"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59"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59"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59"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59"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59"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59"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59"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59"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59"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59"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59"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59"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59"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59"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59"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59"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59"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59"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59"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59"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0" t="s">
        <v>2665</v>
      </c>
      <c r="C114" s="162" t="s">
        <v>31</v>
      </c>
      <c r="D114" s="120"/>
      <c r="E114" s="145"/>
      <c r="F114" s="145"/>
      <c r="G114" s="159" t="str">
        <f>IF(AND(E114&lt;&gt;"",F114&lt;&gt;""),((F114-E114)/30),"")</f>
        <v/>
      </c>
      <c r="H114" s="122"/>
      <c r="I114" s="121"/>
      <c r="J114" s="121"/>
      <c r="K114" s="123"/>
      <c r="L114" s="100" t="str">
        <f>+IF(AND(K114&gt;0,O114="Ejecución"),(K114/877802)*Tabla28[[#This Row],[% participación]],IF(AND(K114&gt;0,O114&lt;&gt;"Ejecución"),"-",""))</f>
        <v/>
      </c>
      <c r="M114" s="124"/>
      <c r="N114" s="172" t="str">
        <f>+IF(M118="No",1,IF(M118="Si","Ingrese %",""))</f>
        <v/>
      </c>
      <c r="O114" s="161" t="s">
        <v>1150</v>
      </c>
      <c r="P114" s="78"/>
    </row>
    <row r="115" spans="1:16" s="6" customFormat="1" ht="24.75" customHeight="1" x14ac:dyDescent="0.25">
      <c r="A115" s="143">
        <v>2</v>
      </c>
      <c r="B115" s="160" t="s">
        <v>2665</v>
      </c>
      <c r="C115" s="162" t="s">
        <v>31</v>
      </c>
      <c r="D115" s="63"/>
      <c r="E115" s="145"/>
      <c r="F115" s="145"/>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3">
        <v>3</v>
      </c>
      <c r="B116" s="160" t="s">
        <v>2665</v>
      </c>
      <c r="C116" s="162" t="s">
        <v>31</v>
      </c>
      <c r="D116" s="63"/>
      <c r="E116" s="145"/>
      <c r="F116" s="145"/>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3">
        <v>4</v>
      </c>
      <c r="B117" s="160" t="s">
        <v>2665</v>
      </c>
      <c r="C117" s="162" t="s">
        <v>31</v>
      </c>
      <c r="D117" s="63"/>
      <c r="E117" s="145"/>
      <c r="F117" s="145"/>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4">
        <v>5</v>
      </c>
      <c r="B118" s="160" t="s">
        <v>2665</v>
      </c>
      <c r="C118" s="162" t="s">
        <v>31</v>
      </c>
      <c r="D118" s="63"/>
      <c r="E118" s="145"/>
      <c r="F118" s="145"/>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4">
        <v>6</v>
      </c>
      <c r="B119" s="160" t="s">
        <v>2665</v>
      </c>
      <c r="C119" s="162" t="s">
        <v>31</v>
      </c>
      <c r="D119" s="63"/>
      <c r="E119" s="145"/>
      <c r="F119" s="145"/>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4">
        <v>7</v>
      </c>
      <c r="B120" s="160" t="s">
        <v>2665</v>
      </c>
      <c r="C120" s="162" t="s">
        <v>31</v>
      </c>
      <c r="D120" s="63"/>
      <c r="E120" s="145"/>
      <c r="F120" s="145"/>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4">
        <v>8</v>
      </c>
      <c r="B121" s="160" t="s">
        <v>2665</v>
      </c>
      <c r="C121" s="162" t="s">
        <v>31</v>
      </c>
      <c r="D121" s="63"/>
      <c r="E121" s="145"/>
      <c r="F121" s="145"/>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4">
        <v>9</v>
      </c>
      <c r="B122" s="160" t="s">
        <v>2665</v>
      </c>
      <c r="C122" s="162" t="s">
        <v>31</v>
      </c>
      <c r="D122" s="63"/>
      <c r="E122" s="145"/>
      <c r="F122" s="145"/>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4">
        <v>10</v>
      </c>
      <c r="B123" s="160" t="s">
        <v>2665</v>
      </c>
      <c r="C123" s="162" t="s">
        <v>31</v>
      </c>
      <c r="D123" s="63"/>
      <c r="E123" s="145"/>
      <c r="F123" s="145"/>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4">
        <v>11</v>
      </c>
      <c r="B124" s="160" t="s">
        <v>2665</v>
      </c>
      <c r="C124" s="162" t="s">
        <v>31</v>
      </c>
      <c r="D124" s="63"/>
      <c r="E124" s="145"/>
      <c r="F124" s="145"/>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4">
        <v>12</v>
      </c>
      <c r="B125" s="160" t="s">
        <v>2665</v>
      </c>
      <c r="C125" s="162" t="s">
        <v>31</v>
      </c>
      <c r="D125" s="63"/>
      <c r="E125" s="145"/>
      <c r="F125" s="145"/>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4">
        <v>13</v>
      </c>
      <c r="B126" s="160" t="s">
        <v>2665</v>
      </c>
      <c r="C126" s="162" t="s">
        <v>31</v>
      </c>
      <c r="D126" s="63"/>
      <c r="E126" s="145"/>
      <c r="F126" s="145"/>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4">
        <v>14</v>
      </c>
      <c r="B127" s="160" t="s">
        <v>2665</v>
      </c>
      <c r="C127" s="162" t="s">
        <v>31</v>
      </c>
      <c r="D127" s="63"/>
      <c r="E127" s="145"/>
      <c r="F127" s="145"/>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4">
        <v>15</v>
      </c>
      <c r="B128" s="160" t="s">
        <v>2665</v>
      </c>
      <c r="C128" s="162" t="s">
        <v>31</v>
      </c>
      <c r="D128" s="63"/>
      <c r="E128" s="145"/>
      <c r="F128" s="145"/>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4">
        <v>16</v>
      </c>
      <c r="B129" s="160" t="s">
        <v>2665</v>
      </c>
      <c r="C129" s="162" t="s">
        <v>31</v>
      </c>
      <c r="D129" s="63"/>
      <c r="E129" s="145"/>
      <c r="F129" s="145"/>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4">
        <v>17</v>
      </c>
      <c r="B130" s="160" t="s">
        <v>2665</v>
      </c>
      <c r="C130" s="162" t="s">
        <v>31</v>
      </c>
      <c r="D130" s="63"/>
      <c r="E130" s="145"/>
      <c r="F130" s="145"/>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4">
        <v>18</v>
      </c>
      <c r="B131" s="160" t="s">
        <v>2665</v>
      </c>
      <c r="C131" s="162" t="s">
        <v>31</v>
      </c>
      <c r="D131" s="63"/>
      <c r="E131" s="145"/>
      <c r="F131" s="145"/>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4">
        <v>19</v>
      </c>
      <c r="B132" s="160" t="s">
        <v>2665</v>
      </c>
      <c r="C132" s="162" t="s">
        <v>31</v>
      </c>
      <c r="D132" s="63"/>
      <c r="E132" s="145"/>
      <c r="F132" s="145"/>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4">
        <v>20</v>
      </c>
      <c r="B133" s="160" t="s">
        <v>2665</v>
      </c>
      <c r="C133" s="162" t="s">
        <v>31</v>
      </c>
      <c r="D133" s="63"/>
      <c r="E133" s="145"/>
      <c r="F133" s="145"/>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4">
        <v>21</v>
      </c>
      <c r="B134" s="160" t="s">
        <v>2665</v>
      </c>
      <c r="C134" s="162" t="s">
        <v>31</v>
      </c>
      <c r="D134" s="63"/>
      <c r="E134" s="145"/>
      <c r="F134" s="145"/>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4">
        <v>22</v>
      </c>
      <c r="B135" s="160" t="s">
        <v>2665</v>
      </c>
      <c r="C135" s="162" t="s">
        <v>31</v>
      </c>
      <c r="D135" s="63"/>
      <c r="E135" s="145"/>
      <c r="F135" s="145"/>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4">
        <v>23</v>
      </c>
      <c r="B136" s="160" t="s">
        <v>2665</v>
      </c>
      <c r="C136" s="162" t="s">
        <v>31</v>
      </c>
      <c r="D136" s="63"/>
      <c r="E136" s="145"/>
      <c r="F136" s="145"/>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4">
        <v>24</v>
      </c>
      <c r="B137" s="160" t="s">
        <v>2665</v>
      </c>
      <c r="C137" s="162" t="s">
        <v>31</v>
      </c>
      <c r="D137" s="63"/>
      <c r="E137" s="145"/>
      <c r="F137" s="145"/>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4">
        <v>25</v>
      </c>
      <c r="B138" s="160" t="s">
        <v>2665</v>
      </c>
      <c r="C138" s="162" t="s">
        <v>31</v>
      </c>
      <c r="D138" s="63"/>
      <c r="E138" s="145"/>
      <c r="F138" s="145"/>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4">
        <v>26</v>
      </c>
      <c r="B139" s="160" t="s">
        <v>2665</v>
      </c>
      <c r="C139" s="162" t="s">
        <v>31</v>
      </c>
      <c r="D139" s="63"/>
      <c r="E139" s="145"/>
      <c r="F139" s="145"/>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4">
        <v>27</v>
      </c>
      <c r="B140" s="160" t="s">
        <v>2665</v>
      </c>
      <c r="C140" s="162" t="s">
        <v>31</v>
      </c>
      <c r="D140" s="63"/>
      <c r="E140" s="145"/>
      <c r="F140" s="145"/>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4">
        <v>28</v>
      </c>
      <c r="B141" s="160" t="s">
        <v>2665</v>
      </c>
      <c r="C141" s="162" t="s">
        <v>31</v>
      </c>
      <c r="D141" s="63"/>
      <c r="E141" s="145"/>
      <c r="F141" s="145"/>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4">
        <v>29</v>
      </c>
      <c r="B142" s="160" t="s">
        <v>2665</v>
      </c>
      <c r="C142" s="162" t="s">
        <v>31</v>
      </c>
      <c r="D142" s="63"/>
      <c r="E142" s="145"/>
      <c r="F142" s="145"/>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4">
        <v>30</v>
      </c>
      <c r="B143" s="160" t="s">
        <v>2665</v>
      </c>
      <c r="C143" s="162" t="s">
        <v>31</v>
      </c>
      <c r="D143" s="63"/>
      <c r="E143" s="145"/>
      <c r="F143" s="145"/>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4">
        <v>31</v>
      </c>
      <c r="B144" s="160" t="s">
        <v>2665</v>
      </c>
      <c r="C144" s="162" t="s">
        <v>31</v>
      </c>
      <c r="D144" s="63"/>
      <c r="E144" s="145"/>
      <c r="F144" s="145"/>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4">
        <v>32</v>
      </c>
      <c r="B145" s="160" t="s">
        <v>2665</v>
      </c>
      <c r="C145" s="162" t="s">
        <v>31</v>
      </c>
      <c r="D145" s="63"/>
      <c r="E145" s="145"/>
      <c r="F145" s="145"/>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4">
        <v>33</v>
      </c>
      <c r="B146" s="160" t="s">
        <v>2665</v>
      </c>
      <c r="C146" s="162" t="s">
        <v>31</v>
      </c>
      <c r="D146" s="63"/>
      <c r="E146" s="145"/>
      <c r="F146" s="145"/>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4">
        <v>34</v>
      </c>
      <c r="B147" s="160" t="s">
        <v>2665</v>
      </c>
      <c r="C147" s="162" t="s">
        <v>31</v>
      </c>
      <c r="D147" s="63"/>
      <c r="E147" s="145"/>
      <c r="F147" s="145"/>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4">
        <v>35</v>
      </c>
      <c r="B148" s="160" t="s">
        <v>2665</v>
      </c>
      <c r="C148" s="162" t="s">
        <v>31</v>
      </c>
      <c r="D148" s="63"/>
      <c r="E148" s="145"/>
      <c r="F148" s="145"/>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4">
        <v>36</v>
      </c>
      <c r="B149" s="160" t="s">
        <v>2665</v>
      </c>
      <c r="C149" s="162" t="s">
        <v>31</v>
      </c>
      <c r="D149" s="63"/>
      <c r="E149" s="145"/>
      <c r="F149" s="145"/>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4">
        <v>37</v>
      </c>
      <c r="B150" s="160" t="s">
        <v>2665</v>
      </c>
      <c r="C150" s="162" t="s">
        <v>31</v>
      </c>
      <c r="D150" s="63"/>
      <c r="E150" s="145"/>
      <c r="F150" s="145"/>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4">
        <v>38</v>
      </c>
      <c r="B151" s="160" t="s">
        <v>2665</v>
      </c>
      <c r="C151" s="162" t="s">
        <v>31</v>
      </c>
      <c r="D151" s="63"/>
      <c r="E151" s="145"/>
      <c r="F151" s="145"/>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4">
        <v>39</v>
      </c>
      <c r="B152" s="160" t="s">
        <v>2665</v>
      </c>
      <c r="C152" s="162" t="s">
        <v>31</v>
      </c>
      <c r="D152" s="63"/>
      <c r="E152" s="145"/>
      <c r="F152" s="145"/>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4">
        <v>40</v>
      </c>
      <c r="B153" s="160" t="s">
        <v>2665</v>
      </c>
      <c r="C153" s="162" t="s">
        <v>31</v>
      </c>
      <c r="D153" s="63"/>
      <c r="E153" s="145"/>
      <c r="F153" s="145"/>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4">
        <v>41</v>
      </c>
      <c r="B154" s="160" t="s">
        <v>2665</v>
      </c>
      <c r="C154" s="162" t="s">
        <v>31</v>
      </c>
      <c r="D154" s="63"/>
      <c r="E154" s="145"/>
      <c r="F154" s="145"/>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4">
        <v>42</v>
      </c>
      <c r="B155" s="160" t="s">
        <v>2665</v>
      </c>
      <c r="C155" s="162" t="s">
        <v>31</v>
      </c>
      <c r="D155" s="63"/>
      <c r="E155" s="145"/>
      <c r="F155" s="145"/>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4">
        <v>43</v>
      </c>
      <c r="B156" s="160" t="s">
        <v>2665</v>
      </c>
      <c r="C156" s="162" t="s">
        <v>31</v>
      </c>
      <c r="D156" s="63"/>
      <c r="E156" s="145"/>
      <c r="F156" s="145"/>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4">
        <v>44</v>
      </c>
      <c r="B157" s="160" t="s">
        <v>2665</v>
      </c>
      <c r="C157" s="162" t="s">
        <v>31</v>
      </c>
      <c r="D157" s="63"/>
      <c r="E157" s="145"/>
      <c r="F157" s="145"/>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4">
        <v>45</v>
      </c>
      <c r="B158" s="160" t="s">
        <v>2665</v>
      </c>
      <c r="C158" s="162" t="s">
        <v>31</v>
      </c>
      <c r="D158" s="63"/>
      <c r="E158" s="145"/>
      <c r="F158" s="145"/>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4">
        <v>46</v>
      </c>
      <c r="B159" s="160" t="s">
        <v>2665</v>
      </c>
      <c r="C159" s="162" t="s">
        <v>31</v>
      </c>
      <c r="D159" s="63"/>
      <c r="E159" s="145"/>
      <c r="F159" s="145"/>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4">
        <v>47</v>
      </c>
      <c r="B160" s="160" t="s">
        <v>2665</v>
      </c>
      <c r="C160" s="162" t="s">
        <v>31</v>
      </c>
      <c r="D160" s="63"/>
      <c r="E160" s="145"/>
      <c r="F160" s="145"/>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6"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3"/>
      <c r="Z178" s="164" t="str">
        <f>IF(Y178&gt;0,SUM(E180+Y178),"")</f>
        <v/>
      </c>
      <c r="AA178" s="19"/>
      <c r="AB178" s="19"/>
    </row>
    <row r="179" spans="1:28" ht="23.25" x14ac:dyDescent="0.25">
      <c r="A179" s="9"/>
      <c r="B179" s="221" t="s">
        <v>2669</v>
      </c>
      <c r="C179" s="221"/>
      <c r="D179" s="221"/>
      <c r="E179" s="170">
        <v>0.02</v>
      </c>
      <c r="F179" s="169">
        <v>0.02</v>
      </c>
      <c r="G179" s="164">
        <f>IF(F179&gt;0,SUM(E179+F179),"")</f>
        <v>0.04</v>
      </c>
      <c r="H179" s="5"/>
      <c r="I179" s="221" t="s">
        <v>2671</v>
      </c>
      <c r="J179" s="221"/>
      <c r="K179" s="221"/>
      <c r="L179" s="221"/>
      <c r="M179" s="171">
        <v>0.02</v>
      </c>
      <c r="O179" s="8"/>
      <c r="Q179" s="19"/>
      <c r="R179" s="158">
        <f>IF(M179&gt;0,SUM(L179+M179),"")</f>
        <v>0.02</v>
      </c>
      <c r="T179" s="19"/>
      <c r="U179" s="177" t="s">
        <v>1166</v>
      </c>
      <c r="V179" s="177"/>
      <c r="W179" s="177"/>
      <c r="X179" s="24">
        <v>0.02</v>
      </c>
      <c r="Y179" s="163"/>
      <c r="Z179" s="164" t="str">
        <f>IF(Y179&gt;0,SUM(E181+Y179),"")</f>
        <v/>
      </c>
      <c r="AA179" s="19"/>
      <c r="AB179" s="19"/>
    </row>
    <row r="180" spans="1:28" ht="23.25" hidden="1" x14ac:dyDescent="0.25">
      <c r="A180" s="9"/>
      <c r="B180" s="201"/>
      <c r="C180" s="201"/>
      <c r="D180" s="201"/>
      <c r="E180" s="168"/>
      <c r="H180" s="5"/>
      <c r="I180" s="201"/>
      <c r="J180" s="201"/>
      <c r="K180" s="201"/>
      <c r="L180" s="201"/>
      <c r="M180" s="5"/>
      <c r="O180" s="8"/>
      <c r="Q180" s="19"/>
      <c r="R180" s="158" t="str">
        <f>IF(S180&gt;0,SUM(L180+S180),"")</f>
        <v/>
      </c>
      <c r="S180" s="163"/>
      <c r="T180" s="19"/>
      <c r="U180" s="177" t="s">
        <v>1167</v>
      </c>
      <c r="V180" s="177"/>
      <c r="W180" s="177"/>
      <c r="X180" s="24">
        <v>0.03</v>
      </c>
      <c r="Y180" s="163"/>
      <c r="Z180" s="164" t="str">
        <f>IF(Y180&gt;0,SUM(E182+Y180),"")</f>
        <v/>
      </c>
      <c r="AA180" s="19"/>
      <c r="AB180" s="19"/>
    </row>
    <row r="181" spans="1:28" ht="23.25" hidden="1" x14ac:dyDescent="0.25">
      <c r="A181" s="9"/>
      <c r="B181" s="201"/>
      <c r="C181" s="201"/>
      <c r="D181" s="201"/>
      <c r="E181" s="168"/>
      <c r="H181" s="5"/>
      <c r="I181" s="201"/>
      <c r="J181" s="201"/>
      <c r="K181" s="201"/>
      <c r="L181" s="201"/>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1"/>
      <c r="C182" s="201"/>
      <c r="D182" s="201"/>
      <c r="E182" s="168"/>
      <c r="H182" s="5"/>
      <c r="I182" s="201"/>
      <c r="J182" s="201"/>
      <c r="K182" s="201"/>
      <c r="L182" s="201"/>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0.04</v>
      </c>
      <c r="D185" s="91" t="s">
        <v>2628</v>
      </c>
      <c r="E185" s="94">
        <f>+(C185*SUM(K20:K35))</f>
        <v>68872965.640000001</v>
      </c>
      <c r="F185" s="92"/>
      <c r="G185" s="93"/>
      <c r="H185" s="88"/>
      <c r="I185" s="90" t="s">
        <v>2627</v>
      </c>
      <c r="J185" s="165">
        <f>+SUM(M179:M183)</f>
        <v>0.02</v>
      </c>
      <c r="K185" s="202" t="s">
        <v>2628</v>
      </c>
      <c r="L185" s="202"/>
      <c r="M185" s="94">
        <f>+J185*(SUM(K20:K35))</f>
        <v>34436482.82</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43767</v>
      </c>
      <c r="D193" s="5"/>
      <c r="E193" s="126">
        <v>5313</v>
      </c>
      <c r="F193" s="5"/>
      <c r="G193" s="5"/>
      <c r="H193" s="147" t="s">
        <v>2684</v>
      </c>
      <c r="J193" s="5"/>
      <c r="K193" s="127"/>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2686</v>
      </c>
      <c r="J211" s="27" t="s">
        <v>2622</v>
      </c>
      <c r="K211" s="148" t="s">
        <v>2688</v>
      </c>
      <c r="L211" s="21"/>
      <c r="M211" s="21"/>
      <c r="N211" s="21"/>
      <c r="O211" s="8"/>
    </row>
    <row r="212" spans="1:15" x14ac:dyDescent="0.25">
      <c r="A212" s="9"/>
      <c r="B212" s="27" t="s">
        <v>2619</v>
      </c>
      <c r="C212" s="147" t="s">
        <v>2692</v>
      </c>
      <c r="D212" s="21"/>
      <c r="G212" s="27" t="s">
        <v>2621</v>
      </c>
      <c r="H212" s="148" t="s">
        <v>2685</v>
      </c>
      <c r="J212" s="27" t="s">
        <v>2623</v>
      </c>
      <c r="K212" s="147" t="s">
        <v>2687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0">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horizontalDpi="360" verticalDpi="360"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4fb10211-09fb-4e80-9f0b-184718d5d98c"/>
    <ds:schemaRef ds:uri="http://purl.org/dc/elements/1.1/"/>
    <ds:schemaRef ds:uri="http://purl.org/dc/dcmitype/"/>
    <ds:schemaRef ds:uri="http://purl.org/dc/terms/"/>
    <ds:schemaRef ds:uri="http://schemas.microsoft.com/office/2006/metadata/properties"/>
    <ds:schemaRef ds:uri="a65d333d-5b59-4810-bc94-b80d9325abbc"/>
    <ds:schemaRef ds:uri="http://schemas.microsoft.com/office/infopath/2007/PartnerControls"/>
    <ds:schemaRef ds:uri="http://schemas.openxmlformats.org/package/2006/metadata/core-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MFERNANDO</cp:lastModifiedBy>
  <cp:lastPrinted>2020-12-28T21:03:48Z</cp:lastPrinted>
  <dcterms:created xsi:type="dcterms:W3CDTF">2020-10-14T21:57:42Z</dcterms:created>
  <dcterms:modified xsi:type="dcterms:W3CDTF">2020-12-29T01:32:17Z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