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6_DOCUMENTOS ASOCIACION TRINO DIOS\Betto manifestaciones\INVITACIONES NARIÑO\manifestaciones firmadas\2021-52-10001341_901322817\"/>
    </mc:Choice>
  </mc:AlternateContent>
  <xr:revisionPtr revIDLastSave="0" documentId="13_ncr:1_{EBAE8A08-285A-4410-88C9-709EE2E3FAC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<sst xmlns="http://schemas.openxmlformats.org/spreadsheetml/2006/main" count="3074" uniqueCount="2694">
  <si>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</si>
  <si>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</si>
  <si>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</si>
  <si>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</si>
  <si>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</si>
  <si>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</si>
  <si>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</si>
  <si>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</si>
  <si>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</si>
  <si>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</si>
  <si>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</si>
  <si>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</si>
  <si>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</si>
  <si>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</si>
  <si>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</si>
  <si>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</si>
  <si>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</si>
  <si>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</si>
  <si>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</si>
  <si>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</si>
  <si>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</si>
  <si>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</si>
  <si>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</si>
  <si>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</si>
  <si>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</si>
  <si>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</si>
  <si>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</si>
  <si>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</si>
  <si>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</si>
  <si>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</si>
  <si>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</si>
  <si>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</si>
  <si>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</si>
  <si>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</si>
  <si>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</si>
  <si>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</si>
  <si>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</si>
  <si>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</si>
  <si>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</si>
  <si>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</si>
  <si>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</si>
  <si>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</si>
  <si>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</si>
  <si>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</si>
  <si>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</si>
  <si>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</si>
  <si>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</si>
  <si>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</si>
  <si>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</si>
  <si>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</si>
  <si>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</si>
  <si>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</si>
  <si>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</si>
  <si>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</si>
  <si>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</si>
  <si>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</si>
  <si>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</si>
  <si>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</si>
  <si>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</si>
  <si>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</si>
  <si>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</si>
  <si>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</si>
  <si>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</si>
  <si>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</si>
  <si>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</si>
  <si>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</si>
  <si>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</si>
  <si>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</si>
  <si>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</si>
  <si>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</si>
  <si>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</si>
  <si>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</si>
  <si>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</si>
  <si>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</si>
  <si>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</si>
  <si>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</si>
  <si>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</si>
  <si>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</si>
  <si>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</si>
  <si>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</si>
  <si>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</si>
  <si>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</si>
  <si>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</si>
  <si>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</si>
  <si>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</si>
  <si>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</si>
  <si>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</si>
  <si>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</si>
  <si>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</si>
  <si>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</si>
  <si>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</si>
  <si>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</si>
  <si>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</si>
  <si>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</si>
  <si>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</si>
  <si>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</si>
  <si>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</si>
  <si>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</si>
  <si>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</si>
  <si>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</si>
  <si>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</si>
  <si>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</si>
  <si>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</si>
  <si>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</si>
  <si>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</si>
  <si>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</si>
  <si>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</si>
  <si>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</si>
  <si>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</si>
  <si>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</si>
  <si>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</si>
  <si>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</si>
  <si>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</si>
  <si>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</si>
  <si>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</si>
  <si>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</si>
  <si>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</si>
  <si>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</si>
  <si>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</si>
  <si>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</si>
  <si>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</si>
  <si>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</si>
  <si>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</si>
  <si>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</si>
  <si>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</si>
  <si>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</si>
  <si>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</si>
  <si>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</si>
  <si>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</si>
  <si>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</si>
  <si>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</si>
  <si>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</si>
  <si>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</si>
  <si>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</si>
  <si>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</si>
  <si>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</si>
  <si>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</si>
  <si>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</si>
  <si>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</si>
  <si>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</si>
  <si>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</si>
  <si>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</si>
  <si>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</si>
  <si>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</si>
  <si>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</si>
  <si>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</si>
  <si>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</si>
  <si>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</si>
  <si>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</si>
  <si>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</si>
  <si>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</si>
  <si>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</si>
  <si>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</si>
  <si>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</si>
  <si>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</si>
  <si>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</si>
  <si>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</si>
  <si>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</si>
  <si>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</si>
  <si>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</si>
  <si>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</si>
  <si>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</si>
  <si>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</si>
  <si>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</si>
  <si>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</si>
  <si>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</si>
  <si>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</si>
  <si>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</si>
  <si>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</si>
  <si>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</si>
  <si>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</si>
  <si>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</si>
  <si>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</si>
  <si>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</si>
  <si>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</si>
  <si>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</si>
  <si>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</si>
  <si>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</si>
  <si>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</si>
  <si>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</si>
  <si>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</si>
  <si>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</si>
  <si>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</si>
  <si>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</si>
  <si>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</si>
  <si>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</si>
  <si>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</si>
  <si>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</si>
  <si>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</si>
  <si>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</si>
  <si>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</si>
  <si>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</si>
  <si>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</si>
  <si>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</si>
  <si>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</si>
  <si>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</si>
  <si>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</si>
  <si>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</si>
  <si>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</si>
  <si>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</si>
  <si>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</si>
  <si>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</si>
  <si>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</si>
  <si>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</si>
  <si>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</si>
  <si>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</si>
  <si>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</si>
  <si>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</si>
  <si>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</si>
  <si>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</si>
  <si>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</si>
  <si>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</si>
  <si>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</si>
  <si>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</si>
  <si>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</si>
  <si>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</si>
  <si>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</si>
  <si>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</si>
  <si>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</si>
  <si>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</si>
  <si>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</si>
  <si>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</si>
  <si>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</si>
  <si>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</si>
  <si>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</si>
  <si>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</si>
  <si>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</si>
  <si>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</si>
  <si>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</si>
  <si>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</si>
  <si>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</si>
  <si>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</si>
  <si>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</si>
  <si>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</si>
  <si>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</si>
  <si>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</si>
  <si>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</si>
  <si>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</si>
  <si>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</si>
  <si>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</si>
  <si>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</si>
  <si>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</si>
  <si>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</si>
  <si>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</si>
  <si>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</si>
  <si>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</si>
  <si>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</si>
  <si>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</si>
  <si>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</si>
  <si>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</si>
  <si>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</si>
  <si>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</si>
  <si>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</si>
  <si>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</si>
  <si>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</si>
  <si>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</si>
  <si>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</si>
  <si>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</si>
  <si>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</si>
  <si>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</si>
  <si>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</si>
  <si>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</si>
  <si>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</si>
  <si>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</si>
  <si>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</si>
  <si>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</si>
  <si>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</si>
  <si>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</si>
  <si>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</si>
  <si>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</si>
  <si>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</si>
  <si>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</si>
  <si>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</si>
  <si>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</si>
  <si>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</si>
  <si>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</si>
  <si>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</si>
  <si>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</si>
  <si>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</si>
  <si>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</si>
  <si>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</si>
  <si>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</si>
  <si>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</si>
  <si>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</si>
  <si>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</si>
  <si>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</si>
  <si>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</si>
  <si>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</si>
  <si>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</si>
  <si>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</si>
  <si>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</si>
  <si>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</si>
  <si>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</si>
  <si>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</si>
  <si>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</si>
  <si>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</si>
  <si>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</si>
  <si>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</si>
  <si>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</si>
  <si>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</si>
  <si>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</si>
  <si>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</si>
  <si>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</si>
  <si>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</si>
  <si>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</si>
  <si>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</si>
  <si>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</si>
  <si>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</si>
  <si>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</si>
  <si>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</si>
  <si>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</si>
  <si>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</si>
  <si>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</si>
  <si>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</si>
  <si>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</si>
  <si>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</si>
  <si>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</si>
  <si>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</si>
  <si>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</si>
  <si>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</si>
  <si>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</si>
  <si>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</si>
  <si>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</si>
  <si>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</si>
  <si>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</si>
  <si>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</si>
  <si>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</si>
  <si>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</si>
  <si>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</si>
  <si>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</si>
  <si>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</si>
  <si>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</si>
  <si>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</si>
  <si>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</si>
  <si>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</si>
  <si>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</si>
  <si>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</si>
  <si>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</si>
  <si>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</si>
  <si>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</si>
  <si>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</si>
  <si>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</si>
  <si>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</si>
  <si>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</si>
  <si>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</si>
  <si>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</si>
  <si>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</si>
  <si>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</si>
  <si>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</si>
  <si>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</si>
  <si>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</si>
  <si>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</si>
  <si>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</si>
  <si>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</si>
  <si>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</si>
  <si>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</si>
  <si>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</si>
  <si>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</si>
  <si>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</si>
  <si>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</si>
  <si>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</si>
  <si>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</si>
  <si>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</si>
  <si>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</si>
  <si>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</si>
  <si>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</si>
  <si>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</si>
  <si>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</si>
  <si>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</si>
  <si>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</si>
  <si>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</si>
  <si>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</si>
  <si>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</si>
  <si>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</si>
  <si>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</si>
  <si>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</si>
  <si>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</si>
  <si>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</si>
  <si>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</si>
  <si>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</si>
  <si>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</si>
  <si>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</si>
  <si>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</si>
  <si>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</si>
  <si>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</si>
  <si>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</si>
  <si>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</si>
  <si>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</si>
  <si>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</si>
  <si>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</si>
  <si>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</si>
  <si>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</si>
  <si>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</si>
  <si>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</si>
  <si>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</si>
  <si>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</si>
  <si>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</si>
  <si>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</si>
  <si>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</si>
  <si>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</si>
  <si>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</si>
  <si>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</si>
  <si>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</si>
  <si>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</si>
  <si>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</si>
  <si>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</si>
  <si>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</si>
  <si>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</si>
  <si>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</si>
  <si>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</si>
  <si>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</si>
  <si>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</si>
  <si>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</si>
  <si>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</si>
  <si>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</si>
  <si>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</si>
  <si>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</si>
  <si>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</si>
  <si>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</si>
  <si>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</si>
  <si>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</si>
  <si>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</si>
  <si>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</si>
  <si>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</si>
  <si>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</si>
  <si>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</si>
  <si>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</si>
  <si>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</si>
  <si>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</si>
  <si>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</si>
  <si>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</si>
  <si>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</si>
  <si>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</si>
  <si>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</si>
  <si>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</si>
  <si>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</si>
  <si>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</si>
  <si>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</si>
  <si>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</si>
  <si>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</si>
  <si>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</si>
  <si>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</si>
  <si>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</si>
  <si>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</si>
  <si>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</si>
  <si>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</si>
  <si>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</si>
  <si>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</si>
  <si>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</si>
  <si>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</si>
  <si>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</si>
  <si>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</si>
  <si>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</si>
  <si>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</si>
  <si>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</si>
  <si>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</si>
  <si>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</si>
  <si>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</si>
  <si>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</si>
  <si>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</si>
  <si>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</si>
  <si>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</si>
  <si>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</si>
  <si>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</si>
  <si>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</si>
  <si>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</si>
  <si>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</si>
  <si>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</si>
  <si>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</si>
  <si>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</si>
  <si>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</si>
  <si>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</si>
  <si>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</si>
  <si>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</si>
  <si>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</si>
  <si>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</si>
  <si>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</si>
  <si>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</si>
  <si>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</si>
  <si>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</si>
  <si>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</si>
  <si>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</si>
  <si>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</si>
  <si>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</si>
  <si>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</si>
  <si>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</si>
  <si>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</si>
  <si>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</si>
  <si>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</si>
  <si>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</si>
  <si>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</si>
  <si>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</si>
  <si>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</si>
  <si>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</si>
  <si>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</si>
  <si>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</si>
  <si>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</si>
  <si>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</si>
  <si>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</si>
  <si>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</si>
  <si>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</si>
  <si>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</si>
  <si>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</si>
  <si>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</si>
  <si>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</si>
  <si>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</si>
  <si>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</si>
  <si>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</si>
  <si>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</si>
  <si>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</si>
  <si>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</si>
  <si>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</si>
  <si>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</si>
  <si>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</si>
  <si>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</si>
  <si>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</si>
  <si>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</si>
  <si>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</si>
  <si>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</si>
  <si>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</si>
  <si>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</si>
  <si>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</si>
  <si>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</si>
  <si>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</si>
  <si>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</si>
  <si>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</si>
  <si>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</si>
  <si>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</si>
  <si>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</si>
  <si>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</si>
  <si>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</si>
  <si>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</si>
  <si>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</si>
  <si>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</si>
  <si>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</si>
  <si>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</si>
  <si>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</si>
  <si>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</si>
  <si>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</si>
  <si>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</si>
  <si>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</si>
  <si>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</si>
  <si>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</si>
  <si>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</si>
  <si>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</si>
  <si>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</si>
  <si>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</si>
  <si>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</si>
  <si>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</si>
  <si>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</si>
  <si>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</si>
  <si>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</si>
  <si>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</si>
  <si>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</si>
  <si>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</si>
  <si>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</si>
  <si>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</si>
  <si>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</si>
  <si>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</si>
  <si>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</si>
  <si>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</si>
  <si>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</si>
  <si>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</si>
  <si>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</si>
  <si>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</si>
  <si>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</si>
  <si>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</si>
  <si>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</si>
  <si>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</si>
  <si>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</si>
  <si>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</si>
  <si>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</si>
  <si>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</si>
  <si>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</si>
  <si>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</si>
  <si>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</si>
  <si>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</si>
  <si>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</si>
  <si>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</si>
  <si>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</si>
  <si>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</si>
  <si>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</si>
  <si>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</si>
  <si>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</si>
  <si>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</si>
  <si>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</si>
  <si>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</si>
  <si>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</si>
  <si>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</si>
  <si>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</si>
  <si>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</si>
  <si>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</si>
  <si>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</si>
  <si>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</si>
  <si>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</si>
  <si>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</si>
  <si>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</si>
  <si>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</si>
  <si>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</si>
  <si>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</si>
  <si>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</si>
  <si>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</si>
  <si>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</si>
  <si>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</si>
  <si>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</si>
  <si>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</si>
  <si>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</si>
  <si>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</si>
  <si>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</si>
  <si>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</si>
  <si>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</si>
  <si>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</si>
  <si>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</si>
  <si>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</si>
  <si>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</si>
  <si>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</si>
  <si>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</si>
  <si>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</si>
  <si>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</si>
  <si>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</si>
  <si>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</si>
  <si>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</si>
  <si>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</si>
  <si>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</si>
  <si>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</si>
  <si>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</si>
  <si>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</si>
  <si>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</si>
  <si>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</si>
  <si>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</si>
  <si>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</si>
  <si>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</si>
  <si>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</si>
  <si>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</si>
  <si>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</si>
  <si>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</si>
  <si>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</si>
  <si>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</si>
  <si>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</si>
  <si>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</si>
  <si>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</si>
  <si>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</si>
  <si>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</si>
  <si>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</si>
  <si>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</si>
  <si>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</si>
  <si>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</si>
  <si>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</si>
  <si>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</si>
  <si>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</si>
  <si>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</si>
  <si>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</si>
  <si>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</si>
  <si>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</si>
  <si>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</si>
  <si>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</si>
  <si>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</si>
  <si>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</si>
  <si>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</si>
  <si>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</si>
  <si>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</si>
  <si>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</si>
  <si>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</si>
  <si>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</si>
  <si>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</si>
  <si>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</si>
  <si>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</si>
  <si>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</si>
  <si>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</si>
  <si>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</si>
  <si>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</si>
  <si>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</si>
  <si>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</si>
  <si>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</si>
  <si>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</si>
  <si>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</si>
  <si>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</si>
  <si>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</si>
  <si>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</si>
  <si>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</si>
  <si>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</si>
  <si>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</si>
  <si>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</si>
  <si>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</si>
  <si>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</si>
  <si>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</si>
  <si>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</si>
  <si>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</si>
  <si>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</si>
  <si>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</si>
  <si>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</si>
  <si>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</si>
  <si>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</si>
  <si>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</si>
  <si>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</si>
  <si>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</si>
  <si>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</si>
  <si>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</si>
  <si>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</si>
  <si>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</si>
  <si>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</si>
  <si>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</si>
  <si>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</si>
  <si>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</si>
  <si>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</si>
  <si>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</si>
  <si>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</si>
  <si>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</si>
  <si>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</si>
  <si>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</si>
  <si>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</si>
  <si>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</si>
  <si>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</si>
  <si>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</si>
  <si>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</si>
  <si>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</si>
  <si>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</si>
  <si>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</si>
  <si>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</si>
  <si>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</si>
  <si>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</si>
  <si>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</si>
  <si>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</si>
  <si>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</si>
  <si>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</si>
  <si>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</si>
  <si>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</si>
  <si>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</si>
  <si>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</si>
  <si>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</si>
  <si>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</si>
  <si>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</si>
  <si>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</si>
  <si>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</si>
  <si>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</si>
  <si>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</si>
  <si>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</si>
  <si>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</si>
  <si>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</si>
  <si>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</si>
  <si>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</si>
  <si>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</si>
  <si>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</si>
  <si>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</si>
  <si>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</si>
  <si>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</si>
  <si>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</si>
  <si>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</si>
  <si>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</si>
  <si>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</si>
  <si>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</si>
  <si>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</si>
  <si>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</si>
  <si>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</si>
  <si>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</si>
  <si>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</si>
  <si>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</si>
  <si>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</si>
  <si>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</si>
  <si>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</si>
  <si>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</si>
  <si>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</si>
  <si>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</si>
  <si>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</si>
  <si>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</si>
  <si>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</si>
  <si>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</si>
  <si>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</si>
  <si>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</si>
  <si>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</si>
  <si>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</si>
  <si>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</si>
  <si>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</si>
  <si>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</si>
  <si>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</si>
  <si>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</si>
  <si>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</si>
  <si>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</si>
  <si>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</si>
  <si>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</si>
  <si>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</si>
  <si>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</si>
  <si>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</si>
  <si>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</si>
  <si>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</si>
  <si>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</si>
  <si>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</si>
  <si>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</si>
  <si>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</si>
  <si>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</si>
  <si>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</si>
  <si>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</si>
  <si>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</si>
  <si>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</si>
  <si>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</si>
  <si>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</si>
  <si>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</si>
  <si>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</si>
  <si>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</si>
  <si>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</si>
  <si>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</si>
  <si>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</si>
  <si>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</si>
  <si>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</si>
  <si>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</si>
  <si>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</si>
  <si>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</si>
  <si>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</si>
  <si>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</si>
  <si>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</si>
  <si>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</si>
  <si>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</si>
  <si>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</si>
  <si>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</si>
  <si>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</si>
  <si>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</si>
  <si>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</si>
  <si>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</si>
  <si>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</si>
  <si>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</si>
  <si>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</si>
  <si>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</si>
  <si>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</si>
  <si>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</si>
  <si>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</si>
  <si>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</si>
  <si>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</si>
  <si>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</si>
  <si>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</si>
  <si>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</si>
  <si>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</si>
  <si>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</si>
  <si>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</si>
  <si>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</si>
  <si>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</si>
  <si>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</si>
  <si>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</si>
  <si>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</si>
  <si>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</si>
  <si>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</si>
  <si>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</si>
  <si>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</si>
  <si>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</si>
  <si>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</si>
  <si>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</si>
  <si>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</si>
  <si>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</si>
  <si>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</si>
  <si>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</si>
  <si>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</si>
  <si>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</si>
  <si>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</si>
  <si>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</si>
  <si>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</si>
  <si>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</si>
  <si>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</si>
  <si>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</si>
  <si>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</si>
  <si>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</si>
  <si>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</si>
  <si>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</si>
  <si>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</si>
  <si>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</si>
  <si>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</si>
  <si>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</si>
  <si>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</si>
  <si>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</si>
  <si>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</si>
  <si>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</si>
  <si>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</si>
  <si>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</si>
  <si>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</si>
  <si>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</si>
  <si>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</si>
  <si>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</si>
  <si>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</si>
  <si>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</si>
  <si>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</si>
  <si>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</si>
  <si>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</si>
  <si>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</si>
  <si>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</si>
  <si>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</si>
  <si>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</si>
  <si>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</si>
  <si>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</si>
  <si>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</si>
  <si>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</si>
  <si>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</si>
  <si>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</si>
  <si>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</si>
  <si>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</si>
  <si>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</si>
  <si>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</si>
  <si>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</si>
  <si>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</si>
  <si>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</si>
  <si>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</si>
  <si>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</si>
  <si>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</si>
  <si>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</si>
  <si>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</si>
  <si>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</si>
  <si>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</si>
  <si>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</si>
  <si>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</si>
  <si>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</si>
  <si>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</si>
  <si>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</si>
  <si>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</si>
  <si>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</si>
  <si>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</si>
  <si>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</si>
  <si>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</si>
  <si>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</si>
  <si>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</si>
  <si>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</si>
  <si>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</si>
  <si>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</si>
  <si>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</si>
  <si>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</si>
  <si>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</si>
  <si>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</si>
  <si>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</si>
  <si>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</si>
  <si>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</si>
  <si>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</si>
  <si>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</si>
  <si>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</si>
  <si>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</si>
  <si>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</si>
  <si>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</si>
  <si>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</si>
  <si>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</si>
  <si>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</si>
  <si>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</si>
  <si>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</si>
  <si>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</si>
  <si>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</si>
  <si>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</si>
  <si>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</si>
  <si>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</si>
  <si>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</si>
  <si>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</si>
  <si>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</si>
  <si>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</si>
  <si>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</si>
  <si>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</si>
  <si>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</si>
  <si>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</si>
  <si>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</si>
  <si>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</si>
  <si>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</si>
  <si>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</si>
  <si>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</si>
  <si>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</si>
  <si>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</si>
  <si>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</si>
  <si>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</si>
  <si>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</si>
  <si>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</si>
  <si>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</si>
  <si>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</si>
  <si>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</si>
  <si>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</si>
  <si>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</si>
  <si>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</si>
  <si>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</si>
  <si>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</si>
  <si>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</si>
  <si>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</si>
  <si>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</si>
  <si>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</si>
  <si>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</si>
  <si>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</si>
  <si>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</si>
  <si>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</si>
  <si>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</si>
  <si>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</si>
  <si>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</si>
  <si>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</si>
  <si>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</si>
  <si>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</si>
  <si>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</si>
  <si>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</si>
  <si>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</si>
  <si>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</si>
  <si>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</si>
  <si>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</si>
  <si>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</si>
  <si>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</si>
  <si>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</si>
  <si>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</si>
  <si>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</si>
  <si>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</si>
  <si>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</si>
  <si>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</si>
  <si>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</si>
  <si>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</si>
  <si>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</si>
  <si>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</si>
  <si>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</si>
  <si>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</si>
  <si>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</si>
  <si>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</si>
  <si>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</si>
  <si>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</si>
  <si>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</si>
  <si>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</si>
  <si>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</si>
  <si>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</si>
  <si>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</si>
  <si>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</si>
  <si>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</si>
  <si>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</si>
  <si>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</si>
  <si>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</si>
  <si>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</si>
  <si>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</si>
  <si>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</si>
  <si>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</si>
  <si>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</si>
  <si>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</si>
  <si>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</si>
  <si>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</si>
  <si>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</si>
  <si>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</si>
  <si>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</si>
  <si>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</si>
  <si>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</si>
  <si>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</si>
  <si>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</si>
  <si>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</si>
  <si>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</si>
  <si>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</si>
  <si>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</si>
  <si>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</si>
  <si>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</si>
  <si>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</si>
  <si>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</si>
  <si>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</si>
  <si>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</si>
  <si>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</si>
  <si>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</si>
  <si>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</si>
  <si>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</si>
  <si>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</si>
  <si>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</si>
  <si>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</si>
  <si>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</si>
  <si>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</si>
  <si>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</si>
  <si>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</si>
  <si>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</si>
  <si>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</si>
  <si>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</si>
  <si>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</si>
  <si>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</si>
  <si>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</si>
  <si>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</si>
  <si>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</si>
  <si>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</si>
  <si>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</si>
  <si>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</si>
  <si>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</si>
  <si>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</si>
  <si>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</si>
  <si>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</si>
  <si>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</si>
  <si>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</si>
  <si>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</si>
  <si>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</si>
  <si>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</si>
  <si>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</si>
  <si>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</si>
  <si>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</si>
  <si>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</si>
  <si>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</si>
  <si>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</si>
  <si>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</si>
  <si>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</si>
  <si>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</si>
  <si>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</si>
  <si>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</si>
  <si>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</si>
  <si>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</si>
  <si>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</si>
  <si>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</si>
  <si>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</si>
  <si>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</si>
  <si>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</si>
  <si>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</si>
  <si>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</si>
  <si>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</si>
  <si>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</si>
  <si>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</si>
  <si>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</si>
  <si>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</si>
  <si>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</si>
  <si>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</si>
  <si>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</si>
  <si>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</si>
  <si>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</si>
  <si>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</si>
  <si>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</si>
  <si>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</si>
  <si>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</si>
  <si>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</si>
  <si>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</si>
  <si>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</si>
  <si>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</si>
  <si>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</si>
  <si>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</si>
  <si>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</si>
  <si>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</si>
  <si>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</si>
  <si>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</si>
  <si>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</si>
  <si>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</si>
  <si>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</si>
  <si>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</si>
  <si>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</si>
  <si>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</si>
  <si>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</si>
  <si>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</si>
  <si>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</si>
  <si>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</si>
  <si>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</si>
  <si>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</si>
  <si>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</si>
  <si>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</si>
  <si>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</si>
  <si>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</si>
  <si>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</si>
  <si>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</si>
  <si>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</si>
  <si>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</si>
  <si>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</si>
  <si>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</si>
  <si>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</si>
  <si>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</si>
  <si>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</si>
  <si>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</si>
  <si>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</si>
  <si>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</si>
  <si>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</si>
  <si>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</si>
  <si>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</si>
  <si>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</si>
  <si>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</si>
  <si>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</si>
  <si>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</si>
  <si>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</si>
  <si>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</si>
  <si>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</si>
  <si>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</si>
  <si>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</si>
  <si>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</si>
  <si>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</si>
  <si>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</si>
  <si>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</si>
  <si>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</si>
  <si>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</si>
  <si>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</si>
  <si>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</si>
  <si>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</si>
  <si>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</si>
  <si>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</si>
  <si>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</si>
  <si>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</si>
  <si>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</si>
  <si>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</si>
  <si>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</si>
  <si>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</si>
  <si>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</si>
  <si>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</si>
  <si>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</si>
  <si>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</si>
  <si>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</si>
  <si>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</si>
  <si>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</si>
  <si>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</si>
  <si>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</si>
  <si>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</si>
  <si>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</si>
  <si>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</si>
  <si>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</si>
  <si>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</si>
  <si>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</si>
  <si>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</si>
  <si>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</si>
  <si>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</si>
  <si>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</si>
  <si>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</si>
  <si>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</si>
  <si>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</si>
  <si>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</si>
  <si>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</si>
  <si>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</si>
  <si>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</si>
  <si>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</si>
  <si>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</si>
  <si>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</si>
  <si>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</si>
  <si>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</si>
  <si>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</si>
  <si>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</si>
  <si>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</si>
  <si>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</si>
  <si>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</si>
  <si>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</si>
  <si>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</si>
  <si>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</si>
  <si>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</si>
  <si>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</si>
  <si>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</si>
  <si>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</si>
  <si>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</si>
  <si>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</si>
  <si>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</si>
  <si>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</si>
  <si>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</si>
  <si>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</si>
  <si>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</si>
  <si>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</si>
  <si>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</si>
  <si>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</si>
  <si>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</si>
  <si>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</si>
  <si>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</si>
  <si>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</si>
  <si>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</si>
  <si>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</si>
  <si>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</si>
  <si>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</si>
  <si>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</si>
  <si>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</si>
  <si>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</si>
  <si>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</si>
  <si>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</si>
  <si>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</si>
  <si>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</si>
  <si>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</si>
  <si>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</si>
  <si>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</si>
  <si>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</si>
  <si>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</si>
  <si>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</si>
  <si>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</si>
  <si>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</si>
  <si>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</si>
  <si>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</si>
  <si>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</si>
  <si>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</si>
  <si>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</si>
  <si>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</si>
  <si>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</si>
  <si>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</si>
  <si>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</si>
  <si>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</si>
  <si>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</si>
  <si>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</si>
  <si>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</si>
  <si>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</si>
  <si>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</si>
  <si>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</si>
  <si>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</si>
  <si>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</si>
  <si>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</si>
  <si>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</si>
  <si>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</si>
  <si>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</si>
  <si>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</si>
  <si>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</si>
  <si>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</si>
  <si>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</si>
  <si>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</si>
  <si>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</si>
  <si>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</si>
  <si>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</si>
  <si>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</si>
  <si>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</si>
  <si>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</si>
  <si>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</si>
  <si>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</si>
  <si>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</si>
  <si>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</si>
  <si>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</si>
  <si>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</si>
  <si>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</si>
  <si>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</si>
  <si>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</si>
  <si>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</si>
  <si>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</si>
  <si>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</si>
  <si>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</si>
  <si>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</si>
  <si>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</si>
  <si>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</si>
  <si>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</si>
  <si>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</si>
  <si>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</si>
  <si>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</si>
  <si>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</si>
  <si>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</si>
  <si>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</si>
  <si>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</si>
  <si>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</si>
  <si>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</si>
  <si>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</si>
  <si>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</si>
  <si>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</si>
  <si>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</si>
  <si>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</si>
  <si>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</si>
  <si>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</si>
  <si>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</si>
  <si>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</si>
  <si>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</si>
  <si>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</si>
  <si>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</si>
  <si>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</si>
  <si>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</si>
  <si>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</si>
  <si>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</si>
  <si>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</si>
  <si>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</si>
  <si>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</si>
  <si>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</si>
  <si>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</si>
  <si>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</si>
  <si>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</si>
  <si>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</si>
  <si>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</si>
  <si>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</si>
  <si>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</si>
  <si>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</si>
  <si>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</si>
  <si>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</si>
  <si>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</si>
  <si>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</si>
  <si>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</si>
  <si>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</si>
  <si>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</si>
  <si>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</si>
  <si>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</si>
  <si>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</si>
  <si>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</si>
  <si>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</si>
  <si>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</si>
  <si>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</si>
  <si>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</si>
  <si>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</si>
  <si>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</si>
  <si>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</si>
  <si>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</si>
  <si>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</si>
  <si>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</si>
  <si>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</si>
  <si>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</si>
  <si>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</si>
  <si>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</si>
  <si>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</si>
  <si>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</si>
  <si>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</si>
  <si>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</si>
  <si>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</si>
  <si>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</si>
  <si>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</si>
  <si>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</si>
  <si>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</si>
  <si>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</si>
  <si>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</si>
  <si>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</si>
  <si>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</si>
  <si>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</si>
  <si>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</si>
  <si>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</si>
  <si>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</si>
  <si>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</si>
  <si>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</si>
  <si>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</si>
  <si>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</si>
  <si>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</si>
  <si>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</si>
  <si>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</si>
  <si>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</si>
  <si>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</si>
  <si>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</si>
  <si>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</si>
  <si>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</si>
  <si>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</si>
  <si>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</si>
  <si>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</si>
  <si>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</si>
  <si>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</si>
  <si>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</si>
  <si>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</si>
  <si>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</si>
  <si>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</si>
  <si>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</si>
  <si>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</si>
  <si>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</si>
  <si>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</si>
  <si>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</si>
  <si>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</si>
  <si>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</si>
  <si>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</si>
  <si>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</si>
  <si>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</si>
  <si>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</si>
  <si>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</si>
  <si>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</si>
  <si>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</si>
  <si>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</si>
  <si>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</si>
  <si>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</si>
  <si>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</si>
  <si>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</si>
  <si>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</si>
  <si>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</si>
  <si>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</si>
  <si>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</si>
  <si>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</si>
  <si>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</si>
  <si>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</si>
  <si>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</si>
  <si>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</si>
  <si>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</si>
  <si>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</si>
  <si>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</si>
  <si>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</si>
  <si>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</si>
  <si>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</si>
  <si>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</si>
  <si>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</si>
  <si>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</si>
  <si>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</si>
  <si>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</si>
  <si>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</si>
  <si>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</si>
  <si>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</si>
  <si>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</si>
  <si>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</si>
  <si>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</si>
  <si>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</si>
  <si>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</si>
  <si>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</si>
  <si>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</si>
  <si>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</si>
  <si>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</si>
  <si>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</si>
  <si>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</si>
  <si>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</si>
  <si>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</si>
  <si>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</si>
  <si>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</si>
  <si>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</si>
  <si>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</si>
  <si>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</si>
  <si>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</si>
  <si>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</si>
  <si>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</si>
  <si>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</si>
  <si>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</si>
  <si>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</si>
  <si>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</si>
  <si>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</si>
  <si>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</si>
  <si>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</si>
  <si>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</si>
  <si>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</si>
  <si>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</si>
  <si>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</si>
  <si>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</si>
  <si>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</si>
  <si>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</si>
  <si>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</si>
  <si>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</si>
  <si>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</si>
  <si>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</si>
  <si>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</si>
  <si>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</si>
  <si>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</si>
  <si>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</si>
  <si>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</si>
  <si>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</si>
  <si>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</si>
  <si>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</si>
  <si>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</si>
  <si>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</si>
  <si>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</si>
  <si>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</si>
  <si>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</si>
  <si>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</si>
  <si>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</si>
  <si>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</si>
  <si>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</si>
  <si>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</si>
  <si>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</si>
  <si>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</si>
  <si>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</si>
  <si>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</si>
  <si>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</si>
  <si>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</si>
  <si>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</si>
  <si>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</si>
  <si>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</si>
  <si>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</si>
  <si>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</si>
  <si>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</si>
  <si>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</si>
  <si>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</si>
  <si>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</si>
  <si>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</si>
  <si>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</si>
  <si>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</si>
  <si>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</si>
  <si>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</si>
  <si>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</si>
  <si>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</si>
  <si>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</si>
  <si>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</si>
  <si>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</si>
  <si>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</si>
  <si>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</si>
  <si>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</si>
  <si>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</si>
  <si>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</si>
  <si>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</si>
  <si>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</si>
  <si>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</si>
  <si>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</si>
  <si>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</si>
  <si>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</si>
  <si>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</si>
  <si>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</si>
  <si>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</si>
  <si>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</si>
  <si>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</si>
  <si>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</si>
  <si>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</si>
  <si>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</si>
  <si>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</si>
  <si>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</si>
  <si>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</si>
  <si>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</si>
  <si>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</si>
  <si>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</si>
  <si>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</si>
  <si>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</si>
  <si>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</si>
  <si>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</si>
  <si>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</si>
  <si>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</si>
  <si>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</si>
  <si>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</si>
  <si>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</si>
  <si>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</si>
  <si>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</si>
  <si>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</si>
  <si>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</si>
  <si>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</si>
  <si>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</si>
  <si>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</si>
  <si>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</si>
  <si>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</si>
  <si>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</si>
  <si>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</si>
  <si>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</si>
  <si>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</si>
  <si>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</si>
  <si>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</si>
  <si>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</si>
  <si>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</si>
  <si>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</si>
  <si>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</si>
  <si>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</si>
  <si>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</si>
  <si>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</si>
  <si>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</si>
  <si>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</si>
  <si>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</si>
  <si>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</si>
  <si>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</si>
  <si>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</si>
  <si>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</si>
  <si>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</si>
  <si>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</si>
  <si>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</si>
  <si>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</si>
  <si>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</si>
  <si>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</si>
  <si>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</si>
  <si>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</si>
  <si>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</si>
  <si>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</si>
  <si>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</si>
  <si>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</si>
  <si>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</si>
  <si>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</si>
  <si>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</si>
  <si>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</si>
  <si>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</si>
  <si>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</si>
  <si>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</si>
  <si>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</si>
  <si>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</si>
  <si>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</si>
  <si>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</si>
  <si>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</si>
  <si>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</si>
  <si>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</si>
  <si>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</si>
  <si>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</si>
  <si>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</si>
  <si>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</si>
  <si>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</si>
  <si>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</si>
  <si>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</si>
  <si>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</si>
  <si>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</si>
  <si>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</si>
  <si>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</si>
  <si>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</si>
  <si>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</si>
  <si>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</si>
  <si>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</si>
  <si>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</si>
  <si>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</si>
  <si>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</si>
  <si>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</si>
  <si>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</si>
  <si>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</si>
  <si>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</si>
  <si>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</si>
  <si>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</si>
  <si>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</si>
  <si>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</si>
  <si>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</si>
  <si>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</si>
  <si>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</si>
  <si>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</si>
  <si>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</si>
  <si>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</si>
  <si>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</si>
  <si>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</si>
  <si>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</si>
  <si>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</si>
  <si>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</si>
  <si>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</si>
  <si>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</si>
  <si>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</si>
  <si>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</si>
  <si>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</si>
  <si>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</si>
  <si>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</si>
  <si>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</si>
  <si>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</si>
  <si>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</si>
  <si>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</si>
  <si>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</si>
  <si>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</si>
  <si>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</si>
  <si>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</si>
  <si>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</si>
  <si>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</si>
  <si>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</si>
  <si>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</si>
  <si>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</si>
  <si>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</si>
  <si>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</si>
  <si>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</si>
  <si>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</si>
  <si>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</si>
  <si>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</si>
  <si>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</si>
  <si>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</si>
  <si>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</si>
  <si>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</si>
  <si>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</si>
  <si>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</si>
  <si>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</si>
  <si>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</si>
  <si>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</si>
  <si>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</si>
  <si>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</si>
  <si>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</si>
  <si>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</si>
  <si>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</si>
  <si>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</si>
  <si>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</si>
  <si>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</si>
  <si>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</si>
  <si>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</si>
  <si>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</si>
  <si>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</si>
  <si>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</si>
  <si>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</si>
  <si>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</si>
  <si>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</si>
  <si>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</si>
  <si>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</si>
  <si>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</si>
  <si>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</si>
  <si>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</si>
  <si>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</si>
  <si>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</si>
  <si>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</si>
  <si>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</si>
  <si>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</si>
  <si>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</si>
  <si>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</si>
  <si>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</si>
  <si>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</si>
  <si>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</si>
  <si>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</si>
  <si>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</si>
  <si>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</si>
  <si>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</si>
  <si>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</si>
  <si>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</si>
  <si>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</si>
  <si>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</si>
  <si>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</si>
  <si>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</si>
  <si>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</si>
  <si>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</si>
  <si>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</si>
  <si>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</si>
  <si>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</si>
  <si>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</si>
  <si>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</si>
  <si>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</si>
  <si>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</si>
  <si>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</si>
  <si>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</si>
  <si>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</si>
  <si>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</si>
  <si>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</si>
  <si>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</si>
  <si>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</si>
  <si>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</si>
  <si>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</si>
  <si>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</si>
  <si>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</si>
  <si>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</si>
  <si>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</si>
  <si>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</si>
  <si>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</si>
  <si>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</si>
  <si>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</si>
  <si>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</si>
  <si>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</si>
  <si>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</si>
  <si>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</si>
  <si>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</si>
  <si>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</si>
  <si>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</si>
  <si>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</si>
  <si>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</si>
  <si>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</si>
  <si>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</si>
  <si>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</si>
  <si>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</si>
  <si>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</si>
  <si>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</si>
  <si>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</si>
  <si>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</si>
  <si>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</si>
  <si>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</si>
  <si>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</si>
  <si>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</si>
  <si>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</si>
  <si>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</si>
  <si>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</si>
  <si>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</si>
  <si>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</si>
  <si>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</si>
  <si>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</si>
  <si>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</si>
  <si>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</si>
  <si>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</si>
  <si>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</si>
  <si>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</si>
  <si>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</si>
  <si>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</si>
  <si>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</si>
  <si>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</si>
  <si>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</si>
  <si>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</si>
  <si>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</si>
  <si>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</si>
  <si>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</si>
  <si>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</si>
  <si>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</si>
  <si>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</si>
  <si>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</si>
  <si>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</si>
  <si>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</si>
  <si>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</si>
  <si>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</si>
  <si>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</si>
  <si>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</si>
  <si>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</si>
  <si>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</si>
  <si>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</si>
  <si>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</si>
  <si>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</si>
  <si>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</si>
  <si>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</si>
  <si>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</si>
  <si>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</si>
  <si>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</si>
  <si>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</si>
  <si>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</si>
  <si>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</si>
  <si>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</si>
  <si>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</si>
  <si>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</si>
  <si>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</si>
  <si>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</si>
  <si>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</si>
  <si>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</si>
  <si>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</si>
  <si>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</si>
  <si>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</si>
  <si>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</si>
  <si>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</si>
  <si>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</si>
  <si>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</si>
  <si>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</si>
  <si>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</si>
  <si>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</si>
  <si>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</si>
  <si>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</si>
  <si>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</si>
  <si>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</si>
  <si>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</si>
  <si>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</si>
  <si>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</si>
  <si>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</si>
  <si>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</si>
  <si>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</si>
  <si>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</si>
  <si>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</si>
  <si>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</si>
  <si>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</si>
  <si>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</si>
  <si>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</si>
  <si>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</si>
  <si>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</si>
  <si>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</si>
  <si>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</si>
  <si>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</si>
  <si>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</si>
  <si>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</si>
  <si>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</si>
  <si>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</si>
  <si>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</si>
  <si>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</si>
  <si>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</si>
  <si>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</si>
  <si>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</si>
  <si>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</si>
  <si>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</si>
  <si>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</si>
  <si>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</si>
  <si>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</si>
  <si>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</si>
  <si>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</si>
  <si>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</si>
  <si>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</si>
  <si>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</si>
  <si>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</si>
  <si>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</si>
  <si>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</si>
  <si>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</si>
  <si>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</si>
  <si>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</si>
  <si>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</si>
  <si>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</si>
  <si>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</si>
  <si>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</si>
  <si>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</si>
  <si>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</si>
  <si>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</si>
  <si>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</si>
  <si>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</si>
  <si>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</si>
  <si>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</si>
  <si>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</si>
  <si>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</si>
  <si>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</si>
  <si>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</si>
  <si>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</si>
  <si>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</si>
  <si>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</si>
  <si>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</si>
  <si>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</si>
  <si>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</si>
  <si>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</si>
  <si>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</si>
  <si>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</si>
  <si>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</si>
  <si>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</si>
  <si>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</si>
  <si>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</si>
  <si>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</si>
  <si>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</si>
  <si>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</si>
  <si>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</si>
  <si>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</si>
  <si>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</si>
  <si>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</si>
  <si>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</si>
  <si>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</si>
  <si>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</si>
  <si>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</si>
  <si>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</si>
  <si>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</si>
  <si>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</si>
  <si>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</si>
  <si>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</si>
  <si>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</si>
  <si>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</si>
  <si>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</si>
  <si>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</si>
  <si>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</si>
  <si>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</si>
  <si>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</si>
  <si>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</si>
  <si>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</si>
  <si>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</si>
  <si>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</si>
  <si>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</si>
  <si>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</si>
  <si>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</si>
  <si>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</si>
  <si>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</si>
  <si>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</si>
  <si>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</si>
  <si>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</si>
  <si>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</si>
  <si>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</si>
  <si>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</si>
  <si>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</si>
  <si>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</si>
  <si>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</si>
  <si>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</si>
  <si>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</si>
  <si>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</si>
  <si>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</si>
  <si>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</si>
  <si>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</si>
  <si>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</si>
  <si>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</si>
  <si>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</si>
  <si>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</si>
  <si>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</si>
  <si>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</si>
  <si>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</si>
  <si>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</si>
  <si>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</si>
  <si>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</si>
  <si>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</si>
  <si>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</si>
  <si>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</si>
  <si>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</si>
  <si>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</si>
  <si>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</si>
  <si>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</si>
  <si>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</si>
  <si>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</si>
  <si>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</si>
  <si>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</si>
  <si>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</si>
  <si>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</si>
  <si>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</si>
  <si>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</si>
  <si>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</si>
  <si>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</si>
  <si>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</si>
  <si>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</si>
  <si>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</si>
  <si>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</si>
  <si>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</si>
  <si>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</si>
  <si>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</si>
  <si>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</si>
  <si>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</si>
  <si>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</si>
  <si>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</si>
  <si>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</si>
  <si>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</si>
  <si>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</si>
  <si>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</si>
  <si>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</si>
  <si>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</si>
  <si>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</si>
  <si>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</si>
  <si>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</si>
  <si>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</si>
  <si>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</si>
  <si>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</si>
  <si>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</si>
  <si>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</si>
  <si>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</si>
  <si>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</si>
  <si>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</si>
  <si>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</si>
  <si>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</si>
  <si>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</si>
  <si>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</si>
  <si>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</si>
  <si>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</si>
  <si>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</si>
  <si>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</si>
  <si>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</si>
  <si>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</si>
  <si>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</si>
  <si>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</si>
  <si>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</si>
  <si>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</si>
  <si>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</si>
  <si>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</si>
  <si>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</si>
  <si>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</si>
  <si>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</si>
  <si>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</si>
  <si>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</si>
  <si>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</si>
  <si>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</si>
  <si>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</si>
  <si>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</si>
  <si>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</si>
  <si>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</si>
  <si>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</si>
  <si>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</si>
  <si>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</si>
  <si>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</si>
  <si>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</si>
  <si>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</si>
  <si>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</si>
  <si>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</si>
  <si>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</si>
  <si>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</si>
  <si>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</si>
  <si>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</si>
  <si>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</si>
  <si>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</si>
  <si>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</si>
  <si>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</si>
  <si>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</si>
  <si>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</si>
  <si>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</si>
  <si>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</si>
  <si>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</si>
  <si>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</si>
  <si>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</si>
  <si>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</si>
  <si>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</si>
  <si>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</si>
  <si>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</si>
  <si>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</si>
  <si>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</si>
  <si>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</si>
  <si>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</si>
  <si>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</si>
  <si>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</si>
  <si>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</si>
  <si>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</si>
  <si>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</si>
  <si>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</si>
  <si>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</si>
  <si>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</si>
  <si>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</si>
  <si>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</si>
  <si>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</si>
  <si>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</si>
  <si>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</si>
  <si>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</si>
  <si>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</si>
  <si>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</si>
  <si>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</si>
  <si>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</si>
  <si>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</si>
  <si>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</si>
  <si>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</si>
  <si>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</si>
  <si>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</si>
  <si>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</si>
  <si>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</si>
  <si>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</si>
  <si>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</si>
  <si>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</si>
  <si>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</si>
  <si>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</si>
  <si>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</si>
  <si>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</si>
  <si>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</si>
  <si>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</si>
  <si>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</si>
  <si>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</si>
  <si>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</si>
  <si>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</si>
  <si>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</si>
  <si>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</si>
  <si>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</si>
  <si>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</si>
  <si>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</si>
  <si>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</si>
  <si>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</si>
  <si>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</si>
  <si>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</si>
  <si>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</si>
  <si>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</si>
  <si>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</si>
  <si>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</si>
  <si>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</si>
  <si>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</si>
  <si>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</si>
  <si>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</si>
  <si>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</si>
  <si>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</si>
  <si>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</si>
  <si>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</si>
  <si>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</si>
  <si>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</si>
  <si>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</si>
  <si>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</si>
  <si>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</si>
  <si>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</si>
  <si>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</si>
  <si>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</si>
  <si>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</si>
  <si>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</si>
  <si>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</si>
  <si>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</si>
  <si>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</si>
  <si>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</si>
  <si>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</si>
  <si>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</si>
  <si>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</si>
  <si>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</si>
  <si>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</si>
  <si>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</si>
  <si>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</si>
  <si>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</si>
  <si>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</si>
  <si>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</si>
  <si>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</si>
  <si>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</si>
  <si>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</si>
  <si>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</si>
  <si>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</si>
  <si>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</si>
  <si>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</si>
  <si>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</si>
  <si>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</si>
  <si>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</si>
  <si>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</si>
  <si>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</si>
  <si>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</si>
  <si>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</si>
  <si>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</si>
  <si>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</si>
  <si>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</si>
  <si>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</si>
  <si>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</si>
  <si>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</si>
  <si>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</si>
  <si>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</si>
  <si>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</si>
  <si>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</si>
  <si>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</si>
  <si>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</si>
  <si>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</si>
  <si>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</si>
  <si>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</si>
  <si>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</si>
  <si>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</si>
  <si>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</si>
  <si>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</si>
  <si>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</si>
  <si>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</si>
  <si>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</si>
  <si>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</si>
  <si>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</si>
  <si>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</si>
  <si>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</si>
  <si>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</si>
  <si>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</si>
  <si>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</si>
  <si>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</si>
  <si>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</si>
  <si>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</si>
  <si>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</si>
  <si>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</si>
  <si>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</si>
  <si>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</si>
  <si>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</si>
  <si>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</si>
  <si>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</si>
  <si>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</si>
  <si>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</si>
  <si>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</si>
  <si>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</si>
  <si>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</si>
  <si>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</si>
  <si>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</si>
  <si>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</si>
  <si>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</si>
  <si>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</si>
  <si>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</si>
  <si>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</si>
  <si>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</si>
  <si>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</si>
  <si>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</si>
  <si>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</si>
  <si>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</si>
  <si>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</si>
  <si>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</si>
  <si>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</si>
  <si>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</si>
  <si>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</si>
  <si>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</si>
  <si>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</si>
  <si>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</si>
  <si>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</si>
  <si>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</si>
  <si>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</si>
  <si>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</si>
  <si>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</si>
  <si>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</si>
  <si>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</si>
  <si>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</si>
  <si>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</si>
  <si>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</si>
  <si>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</si>
  <si>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</si>
  <si>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</si>
  <si>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</si>
  <si>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</si>
  <si>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</si>
  <si>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</si>
  <si>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</si>
  <si>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</si>
  <si>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</si>
  <si>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</si>
  <si>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</si>
  <si>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</si>
  <si>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</si>
  <si>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</si>
  <si>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</si>
  <si>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</si>
  <si>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</si>
  <si>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</si>
  <si>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</si>
  <si>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</si>
  <si>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</si>
  <si>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</si>
  <si>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</si>
  <si>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</si>
  <si>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</si>
  <si>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</si>
  <si>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</si>
  <si>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</si>
  <si>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</si>
  <si>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</si>
  <si>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</si>
  <si>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</si>
  <si>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</si>
  <si>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</si>
  <si>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</si>
  <si>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</si>
  <si>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</si>
  <si>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</si>
  <si>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</si>
  <si>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</si>
  <si>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</si>
  <si>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</si>
  <si>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</si>
  <si>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</si>
  <si>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</si>
  <si>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</si>
  <si>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</si>
  <si>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</si>
  <si>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</si>
  <si>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</si>
  <si>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</si>
  <si>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</si>
  <si>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</si>
  <si>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</si>
  <si>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</si>
  <si>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</si>
  <si>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</si>
  <si>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</si>
  <si>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</si>
  <si>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</si>
  <si>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</si>
  <si>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</si>
  <si>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</si>
  <si>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</si>
  <si>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</si>
  <si>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</si>
  <si>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</si>
  <si>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</si>
  <si>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</si>
  <si>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</si>
  <si>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</si>
  <si>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</si>
  <si>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</si>
  <si>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</si>
  <si>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</si>
  <si>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</si>
  <si>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</si>
  <si>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</si>
  <si>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</si>
  <si>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</si>
  <si>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</si>
  <si>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</si>
  <si>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</si>
  <si>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</si>
  <si>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</si>
  <si>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</si>
  <si>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</si>
  <si>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</si>
  <si>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</si>
  <si>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</si>
  <si>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</si>
  <si>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</si>
  <si>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</si>
  <si>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</si>
  <si>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</si>
  <si>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</si>
  <si>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</si>
  <si>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</si>
  <si>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</si>
  <si>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</si>
  <si>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</si>
  <si>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</si>
  <si>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</si>
  <si>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</si>
  <si>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</si>
  <si>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</si>
  <si>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</si>
  <si>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</si>
  <si>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</si>
  <si>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</si>
  <si>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</si>
  <si>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</si>
  <si>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</si>
  <si>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</si>
  <si>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</si>
  <si>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</si>
  <si>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</si>
  <si>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</si>
  <si>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</si>
  <si>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</si>
  <si>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</si>
  <si>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</si>
  <si>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</si>
  <si>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</si>
  <si>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</si>
  <si>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</si>
  <si>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</si>
  <si>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</si>
  <si>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</si>
  <si>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</si>
  <si>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</si>
  <si>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</si>
  <si>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</si>
  <si>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</si>
  <si>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</si>
  <si>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</si>
  <si>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</si>
  <si>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</si>
  <si>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</si>
  <si>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</si>
  <si>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</si>
  <si>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</si>
  <si>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</si>
  <si>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</si>
  <si>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</si>
  <si>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</si>
  <si>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</si>
  <si>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</si>
  <si>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</si>
  <si>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</si>
  <si>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</si>
  <si>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</si>
  <si>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</si>
  <si>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</si>
  <si>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</si>
  <si>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</si>
  <si>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</si>
  <si>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</si>
  <si>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</si>
  <si>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</si>
  <si>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</si>
  <si>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</si>
  <si>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</si>
  <si>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</si>
  <si>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</si>
  <si>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</si>
  <si>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</si>
  <si>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</si>
  <si>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</si>
  <si>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</si>
  <si>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</si>
  <si>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</si>
  <si>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</si>
  <si>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</si>
  <si>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</si>
  <si>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</si>
  <si>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</si>
  <si>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</si>
  <si>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</si>
  <si>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</si>
  <si>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</si>
  <si>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</si>
  <si>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</si>
  <si>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</si>
  <si>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</si>
  <si>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</si>
  <si>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</si>
  <si>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</si>
  <si>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</si>
  <si>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</si>
  <si>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</si>
  <si>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</si>
  <si>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</si>
  <si>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</si>
  <si>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</si>
  <si>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</si>
  <si>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</si>
  <si>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</si>
  <si>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</si>
  <si>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</si>
  <si>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</si>
  <si>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</si>
  <si>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</si>
  <si>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</si>
  <si>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</si>
  <si>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</si>
  <si>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</si>
  <si>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</si>
  <si>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</si>
  <si>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</si>
  <si>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</si>
  <si>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</si>
  <si>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</si>
  <si>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</si>
  <si>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</si>
  <si>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</si>
  <si>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</si>
  <si>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</si>
  <si>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</si>
  <si>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</si>
  <si>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</si>
  <si>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</si>
  <si>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</si>
  <si>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</si>
  <si>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</si>
  <si>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</si>
  <si>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</si>
  <si>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</si>
  <si>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</si>
  <si>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</si>
  <si>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</si>
  <si>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</si>
  <si>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</si>
  <si>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</si>
  <si>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</si>
  <si>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</si>
  <si>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</si>
  <si>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</si>
  <si>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</si>
  <si>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</si>
  <si>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</si>
  <si>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</si>
  <si>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</si>
  <si>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</si>
  <si>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</si>
  <si>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</si>
  <si>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</si>
  <si>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</si>
  <si>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</si>
  <si>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</si>
  <si>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</si>
  <si>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</si>
  <si>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</si>
  <si>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</si>
  <si>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</si>
  <si>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</si>
  <si>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</si>
  <si>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</si>
  <si>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</si>
  <si>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</si>
  <si>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</si>
  <si>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</si>
  <si>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</si>
  <si>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</si>
  <si>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</si>
  <si>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</si>
  <si>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</si>
  <si>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</si>
  <si>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</si>
  <si>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</si>
  <si>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</si>
  <si>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</si>
  <si>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</si>
  <si>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</si>
  <si>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</si>
  <si>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</si>
  <si>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</si>
  <si>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</si>
  <si>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</si>
  <si>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</si>
  <si>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</si>
  <si>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</si>
  <si>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</si>
  <si>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</si>
  <si>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</si>
  <si>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</si>
  <si>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</si>
  <si>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</si>
  <si>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</si>
  <si>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</si>
  <si>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</si>
  <si>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</si>
  <si>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</si>
  <si>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</si>
  <si>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</si>
  <si>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</si>
  <si>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</si>
  <si>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</si>
  <si>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</si>
  <si>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</si>
  <si>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</si>
  <si>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</si>
  <si>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</si>
  <si>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</si>
  <si>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</si>
  <si>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</si>
  <si>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</si>
  <si>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</si>
  <si>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</si>
  <si>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</si>
  <si>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</si>
  <si>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</si>
  <si>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</si>
  <si>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</si>
  <si>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</si>
  <si>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</si>
  <si>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</si>
  <si>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</si>
  <si>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</si>
  <si>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</si>
  <si>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</si>
  <si>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</si>
  <si>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</si>
  <si>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</si>
  <si>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</si>
  <si>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</si>
  <si>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</si>
  <si>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</si>
  <si>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</si>
  <si>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</si>
  <si>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</si>
  <si>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</si>
  <si>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</si>
  <si>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</si>
  <si>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</si>
  <si>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</si>
  <si>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</si>
  <si>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</si>
  <si>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</si>
  <si>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</si>
  <si>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</si>
  <si>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</si>
  <si>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</si>
  <si>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</si>
  <si>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</si>
  <si>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</si>
  <si>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</si>
  <si>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</si>
  <si>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</si>
  <si>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</si>
  <si>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</si>
  <si>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</si>
  <si>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</si>
  <si>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</si>
  <si>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</si>
  <si>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</si>
  <si>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</si>
  <si>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</si>
  <si>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</si>
  <si>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</si>
  <si>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</si>
  <si>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</si>
  <si>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</si>
  <si>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</si>
  <si>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</si>
  <si>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</si>
  <si>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</si>
  <si>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</si>
  <si>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</si>
  <si>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</si>
  <si>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</si>
  <si>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</si>
  <si>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</si>
  <si>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</si>
  <si>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</si>
  <si>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</si>
  <si>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</si>
  <si>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</si>
  <si>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</si>
  <si>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</si>
  <si>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</si>
  <si>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</si>
  <si>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</si>
  <si>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</si>
  <si>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</si>
  <si>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</si>
  <si>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</si>
  <si>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</si>
  <si>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</si>
  <si>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</si>
  <si>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</si>
  <si>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</si>
  <si>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</si>
  <si>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</si>
  <si>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</si>
  <si>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</si>
  <si>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</si>
  <si>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</si>
  <si>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</si>
  <si>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</si>
  <si>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</si>
  <si>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</si>
  <si>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</si>
  <si>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</si>
  <si>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</si>
  <si>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</si>
  <si>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</si>
  <si>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</si>
  <si>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</si>
  <si>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</si>
  <si>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</si>
  <si>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</si>
  <si>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</si>
  <si>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</si>
  <si>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</si>
  <si>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</si>
  <si>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</si>
  <si>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</si>
  <si>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</si>
  <si>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</si>
  <si>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</si>
  <si>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</si>
  <si>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</si>
  <si>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</si>
  <si>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</si>
  <si>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</si>
  <si>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</si>
  <si>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</si>
  <si>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</si>
  <si>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</si>
  <si>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</si>
  <si>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</si>
  <si>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</si>
  <si>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</si>
  <si>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</si>
  <si>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</si>
  <si>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2021-52-10001341</t>
  </si>
  <si>
    <t>ASOCIACION  DE MUJERES PESCADORAS PROFUTURO DE LA PESCA</t>
  </si>
  <si>
    <t>029</t>
  </si>
  <si>
    <t>APOYO A LA ATENCIO DE PRIMERA INFANCIA DE NIÑOS , NIÑAS  Y FAMILIAS  VULNERABLES EN TUMACO</t>
  </si>
  <si>
    <t>33</t>
  </si>
  <si>
    <t>42</t>
  </si>
  <si>
    <t>35</t>
  </si>
  <si>
    <t>015</t>
  </si>
  <si>
    <t>FUNDACION COLOMBIA VITAL Y PAZIFICA</t>
  </si>
  <si>
    <t>ANNA GLADIS CASIERRA CAICEDO</t>
  </si>
  <si>
    <t>3108331074/ 3103926154/ 3219972270</t>
  </si>
  <si>
    <t>san andres de Tumao / barrio ciudadela efuerzo 2</t>
  </si>
  <si>
    <t>anitadn26@hotmail.com</t>
  </si>
  <si>
    <t>ciudadela efuerzo 2</t>
  </si>
  <si>
    <t>FUNDACION SOCIAL Y DEPORTIVA EL PROGRESO</t>
  </si>
  <si>
    <t>03</t>
  </si>
  <si>
    <t>FOCALIZAR Y BRINDAR ATENCION  PEDAGOGICA A 100 NIÑOS Y NIÑAS DE 2 A 5 AÑOS</t>
  </si>
  <si>
    <t>Ana Gladis Casierra Caicedo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</si>
</sst>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2"/>
      <color rgb="FF000000"/>
      <name val="Helvetica"/>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34" zoomScale="85" zoomScaleNormal="85" zoomScaleSheetLayoutView="40" zoomScalePageLayoutView="40" workbookViewId="0">
      <selection activeCell="E203" sqref="E20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
      <c r="A15" s="9"/>
      <c r="B15" s="32" t="s">
        <v>2635</v>
      </c>
      <c r="C15" s="176" t="s">
        <v>2676</v>
      </c>
      <c r="D15" s="35"/>
      <c r="E15" s="35"/>
      <c r="F15" s="5"/>
      <c r="G15" s="32" t="s">
        <v>1168</v>
      </c>
      <c r="H15" s="103" t="s">
        <v>110</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901322817</v>
      </c>
      <c r="C20" s="5"/>
      <c r="D20" s="73"/>
      <c r="E20" s="5"/>
      <c r="F20" s="5"/>
      <c r="G20" s="5"/>
      <c r="H20" s="186"/>
      <c r="I20" s="149" t="s">
        <v>110</v>
      </c>
      <c r="J20" s="150" t="s">
        <v>782</v>
      </c>
      <c r="K20" s="151">
        <v>2741658933</v>
      </c>
      <c r="L20" s="152"/>
      <c r="M20" s="152">
        <v>44561</v>
      </c>
      <c r="N20" s="135">
        <f>+(M20-L20)/30</f>
        <v>1485.3666666666666</v>
      </c>
      <c r="O20" s="138"/>
      <c r="U20" s="134"/>
      <c r="V20" s="105">
        <f ca="1">NOW()</f>
        <v>44193.735109953705</v>
      </c>
      <c r="W20" s="105">
        <f ca="1">NOW()</f>
        <v>44193.735109953705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RECONSTRUYENDO VIDAS CON TRINO 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32</v>
      </c>
      <c r="D48" s="110" t="s">
        <v>2678</v>
      </c>
      <c r="E48" s="145">
        <v>42373</v>
      </c>
      <c r="F48" s="145">
        <v>42947</v>
      </c>
      <c r="G48" s="159">
        <f>IF(AND(E48&lt;&gt;"",F48&lt;&gt;""),((F48-E48)/30),"")</f>
        <v>19.133333333333333</v>
      </c>
      <c r="H48" s="122" t="s">
        <v>2679</v>
      </c>
      <c r="I48" s="113" t="s">
        <v>110</v>
      </c>
      <c r="J48" s="113" t="s">
        <v>819</v>
      </c>
      <c r="K48" s="116">
        <v>227855493</v>
      </c>
      <c r="L48" s="115" t="s">
        <v>1148</v>
      </c>
      <c r="M48" s="117"/>
      <c r="N48" s="115" t="s">
        <v>27</v>
      </c>
      <c r="O48" s="115" t="s">
        <v>26</v>
      </c>
      <c r="P48" s="78"/>
    </row>
    <row r="49" spans="1:16" s="6" customFormat="1" ht="24.75" customHeight="1" x14ac:dyDescent="0.25">
      <c r="A49" s="143">
        <v>2</v>
      </c>
      <c r="B49" s="122" t="s">
        <v>2677</v>
      </c>
      <c r="C49" s="112" t="s">
        <v>32</v>
      </c>
      <c r="D49" s="110" t="s">
        <v>2680</v>
      </c>
      <c r="E49" s="145">
        <v>42948</v>
      </c>
      <c r="F49" s="145">
        <v>43251</v>
      </c>
      <c r="G49" s="159">
        <f t="shared" ref="G49:G50" si="2">IF(AND(E49&lt;&gt;"",F49&lt;&gt;""),((F49-E49)/30),"")</f>
        <v>10.1</v>
      </c>
      <c r="H49" s="122" t="s">
        <v>2679</v>
      </c>
      <c r="I49" s="113" t="s">
        <v>110</v>
      </c>
      <c r="J49" s="113" t="s">
        <v>819</v>
      </c>
      <c r="K49" s="116">
        <v>96325653</v>
      </c>
      <c r="L49" s="115" t="s">
        <v>1148</v>
      </c>
      <c r="M49" s="117"/>
      <c r="N49" s="115" t="s">
        <v>27</v>
      </c>
      <c r="O49" s="115" t="s">
        <v>26</v>
      </c>
      <c r="P49" s="78"/>
    </row>
    <row r="50" spans="1:16" s="6" customFormat="1" ht="24.75" customHeight="1" x14ac:dyDescent="0.25">
      <c r="A50" s="143">
        <v>3</v>
      </c>
      <c r="B50" s="122" t="s">
        <v>2677</v>
      </c>
      <c r="C50" s="112" t="s">
        <v>32</v>
      </c>
      <c r="D50" s="110" t="s">
        <v>2681</v>
      </c>
      <c r="E50" s="145">
        <v>43525</v>
      </c>
      <c r="F50" s="145">
        <v>43769</v>
      </c>
      <c r="G50" s="159">
        <f t="shared" si="2"/>
        <v>8.1333333333333329</v>
      </c>
      <c r="H50" s="122" t="s">
        <v>2679</v>
      </c>
      <c r="I50" s="113" t="s">
        <v>110</v>
      </c>
      <c r="J50" s="113" t="s">
        <v>819</v>
      </c>
      <c r="K50" s="116">
        <v>57965972</v>
      </c>
      <c r="L50" s="115" t="s">
        <v>1148</v>
      </c>
      <c r="M50" s="117"/>
      <c r="N50" s="115" t="s">
        <v>27</v>
      </c>
      <c r="O50" s="115" t="s">
        <v>26</v>
      </c>
      <c r="P50" s="78"/>
    </row>
    <row r="51" spans="1:16" s="6" customFormat="1" ht="24.75" customHeight="1" outlineLevel="1" x14ac:dyDescent="0.25">
      <c r="A51" s="143">
        <v>4</v>
      </c>
      <c r="B51" s="122" t="s">
        <v>2677</v>
      </c>
      <c r="C51" s="112" t="s">
        <v>32</v>
      </c>
      <c r="D51" s="110" t="s">
        <v>2682</v>
      </c>
      <c r="E51" s="145">
        <v>43255</v>
      </c>
      <c r="F51" s="145">
        <v>43449</v>
      </c>
      <c r="G51" s="159">
        <f t="shared" ref="G51:G107" si="3">IF(AND(E51&lt;&gt;"",F51&lt;&gt;""),((F51-E51)/30),"")</f>
        <v>6.4666666666666668</v>
      </c>
      <c r="H51" s="122" t="s">
        <v>2679</v>
      </c>
      <c r="I51" s="113" t="s">
        <v>110</v>
      </c>
      <c r="J51" s="113" t="s">
        <v>819</v>
      </c>
      <c r="K51" s="116">
        <v>79445234</v>
      </c>
      <c r="L51" s="115" t="s">
        <v>1148</v>
      </c>
      <c r="M51" s="117"/>
      <c r="N51" s="115" t="s">
        <v>27</v>
      </c>
      <c r="O51" s="115" t="s">
        <v>26</v>
      </c>
      <c r="P51" s="78"/>
    </row>
    <row r="52" spans="1:16" s="7" customFormat="1" ht="24.75" customHeight="1" outlineLevel="1" x14ac:dyDescent="0.25">
      <c r="A52" s="144">
        <v>5</v>
      </c>
      <c r="B52" s="111" t="s">
        <v>2684</v>
      </c>
      <c r="C52" s="112" t="s">
        <v>32</v>
      </c>
      <c r="D52" s="110" t="s">
        <v>2683</v>
      </c>
      <c r="E52" s="145">
        <v>42768</v>
      </c>
      <c r="F52" s="145">
        <v>43069</v>
      </c>
      <c r="G52" s="159">
        <f t="shared" si="3"/>
        <v>10.033333333333333</v>
      </c>
      <c r="H52" s="122" t="s">
        <v>2679</v>
      </c>
      <c r="I52" s="113" t="s">
        <v>110</v>
      </c>
      <c r="J52" s="113" t="s">
        <v>819</v>
      </c>
      <c r="K52" s="116">
        <v>156686200</v>
      </c>
      <c r="L52" s="115" t="s">
        <v>1148</v>
      </c>
      <c r="M52" s="117"/>
      <c r="N52" s="115" t="s">
        <v>27</v>
      </c>
      <c r="O52" s="115" t="s">
        <v>26</v>
      </c>
      <c r="P52" s="79"/>
    </row>
    <row r="53" spans="1:16" s="7" customFormat="1" ht="24.75" customHeight="1" outlineLevel="1" x14ac:dyDescent="0.25">
      <c r="A53" s="144">
        <v>6</v>
      </c>
      <c r="B53" s="122" t="s">
        <v>2690</v>
      </c>
      <c r="C53" s="112" t="s">
        <v>32</v>
      </c>
      <c r="D53" s="121" t="s">
        <v>2691</v>
      </c>
      <c r="E53" s="145">
        <v>43497</v>
      </c>
      <c r="F53" s="145">
        <v>43814</v>
      </c>
      <c r="G53" s="159">
        <f t="shared" si="3"/>
        <v>10.566666666666666</v>
      </c>
      <c r="H53" s="119" t="s">
        <v>2692</v>
      </c>
      <c r="I53" s="121" t="s">
        <v>1155</v>
      </c>
      <c r="J53" s="121" t="s">
        <v>1035</v>
      </c>
      <c r="K53" s="123">
        <v>250000000</v>
      </c>
      <c r="L53" s="115" t="s">
        <v>1148</v>
      </c>
      <c r="M53" s="117"/>
      <c r="N53" s="115" t="s">
        <v>27</v>
      </c>
      <c r="O53" s="115" t="s">
        <v>1148</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0.01</v>
      </c>
      <c r="G179" s="164">
        <f>IF(F179&gt;0,SUM(E179+F179),"")</f>
        <v>0.03</v>
      </c>
      <c r="H179" s="5"/>
      <c r="I179" s="221" t="s">
        <v>2671</v>
      </c>
      <c r="J179" s="221"/>
      <c r="K179" s="221"/>
      <c r="L179" s="221"/>
      <c r="M179" s="171">
        <v>0.02</v>
      </c>
      <c r="O179" s="8"/>
      <c r="Q179" s="19"/>
      <c r="R179" s="158">
        <f>IF(M179&gt;0,SUM(L179+M179),"")</f>
        <v>0.02</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82249767.989999995</v>
      </c>
      <c r="F185" s="92"/>
      <c r="G185" s="93"/>
      <c r="H185" s="88"/>
      <c r="I185" s="90" t="s">
        <v>2627</v>
      </c>
      <c r="J185" s="165">
        <f>+SUM(M179:M183)</f>
        <v>0.02</v>
      </c>
      <c r="K185" s="202" t="s">
        <v>2628</v>
      </c>
      <c r="L185" s="202"/>
      <c r="M185" s="94">
        <f>+J185*(SUM(K20:K35))</f>
        <v>54833178.660000004</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43767</v>
      </c>
      <c r="D193" s="5"/>
      <c r="E193" s="126">
        <v>5313</v>
      </c>
      <c r="F193" s="5"/>
      <c r="G193" s="5"/>
      <c r="H193" s="147" t="s">
        <v>2685</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2689</v>
      </c>
      <c r="L211" s="21"/>
      <c r="M211" s="21"/>
      <c r="N211" s="21"/>
      <c r="O211" s="8"/>
    </row>
    <row r="212" spans="1:15" x14ac:dyDescent="0.25">
      <c r="A212" s="9"/>
      <c r="B212" s="27" t="s">
        <v>2619</v>
      </c>
      <c r="C212" s="147" t="s">
        <v>2693</v>
      </c>
      <c r="D212" s="21"/>
      <c r="G212" s="27" t="s">
        <v>2621</v>
      </c>
      <c r="H212" s="148" t="s">
        <v>2686</v>
      </c>
      <c r="J212" s="27" t="s">
        <v>2623</v>
      </c>
      <c r="K212" s="147"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D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E000000}">
          <x14:formula1>
            <xm:f>Listas!$D$3:$D$5</xm:f>
          </x14:formula1>
          <xm:sqref>N48:N107</xm:sqref>
        </x14:dataValidation>
        <x14:dataValidation type="list" showInputMessage="1" showErrorMessage="1" xr:uid="{00000000-0002-0000-0000-00001F000000}">
          <x14:formula1>
            <xm:f>Listas!$A$2:$A$4</xm:f>
          </x14:formula1>
          <xm:sqref>C48:C107</xm:sqref>
        </x14:dataValidation>
        <x14:dataValidation type="list" showInputMessage="1" showErrorMessage="1" xr:uid="{00000000-0002-0000-0000-000020000000}">
          <x14:formula1>
            <xm:f>Listas!$F$2:$F$34</xm:f>
          </x14:formula1>
          <xm:sqref>H15</xm:sqref>
        </x14:dataValidation>
        <x14:dataValidation type="list" showInputMessage="1" showErrorMessage="1" xr:uid="{00000000-0002-0000-0000-000021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Fernando Correa</cp:lastModifiedBy>
  <cp:lastPrinted>2020-11-20T15:12:35Z</cp:lastPrinted>
  <dcterms:created xsi:type="dcterms:W3CDTF">2020-10-14T21:57:42Z</dcterms:created>
  <dcterms:modified xsi:type="dcterms:W3CDTF">2020-12-28T22:39:19Z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