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POR LOS NIÑOS DE CORDOB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<sst xmlns="http://schemas.openxmlformats.org/spreadsheetml/2006/main" count="4780" uniqueCount="2744">
  <si>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</si>
  <si>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</si>
  <si>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</si>
  <si>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</si>
  <si>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</si>
  <si>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</si>
  <si>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</si>
  <si>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</si>
  <si>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</si>
  <si>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</si>
  <si>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</si>
  <si>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</si>
  <si>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</si>
  <si>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</si>
  <si>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</si>
  <si>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</si>
  <si>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</si>
  <si>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</si>
  <si>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</si>
  <si>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</si>
  <si>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</si>
  <si>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</si>
  <si>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</si>
  <si>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</si>
  <si>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</si>
  <si>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</si>
  <si>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</si>
  <si>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</si>
  <si>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</si>
  <si>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</si>
  <si>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</si>
  <si>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</si>
  <si>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</si>
  <si>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</si>
  <si>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</si>
  <si>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</si>
  <si>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</si>
  <si>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</si>
  <si>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</si>
  <si>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</si>
  <si>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</si>
  <si>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</si>
  <si>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</si>
  <si>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</si>
  <si>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</si>
  <si>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</si>
  <si>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</si>
  <si>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</si>
  <si>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</si>
  <si>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</si>
  <si>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</si>
  <si>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</si>
  <si>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</si>
  <si>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</si>
  <si>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</si>
  <si>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</si>
  <si>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</si>
  <si>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</si>
  <si>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</si>
  <si>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</si>
  <si>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</si>
  <si>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</si>
  <si>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</si>
  <si>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</si>
  <si>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</si>
  <si>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</si>
  <si>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</si>
  <si>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</si>
  <si>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</si>
  <si>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</si>
  <si>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</si>
  <si>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</si>
  <si>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</si>
  <si>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</si>
  <si>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</si>
  <si>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</si>
  <si>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</si>
  <si>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</si>
  <si>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</si>
  <si>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</si>
  <si>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</si>
  <si>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</si>
  <si>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</si>
  <si>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</si>
  <si>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</si>
  <si>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</si>
  <si>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</si>
  <si>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</si>
  <si>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</si>
  <si>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</si>
  <si>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</si>
  <si>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</si>
  <si>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</si>
  <si>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</si>
  <si>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</si>
  <si>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</si>
  <si>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</si>
  <si>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</si>
  <si>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</si>
  <si>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</si>
  <si>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</si>
  <si>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</si>
  <si>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</si>
  <si>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</si>
  <si>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</si>
  <si>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</si>
  <si>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</si>
  <si>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</si>
  <si>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</si>
  <si>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</si>
  <si>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</si>
  <si>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</si>
  <si>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</si>
  <si>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</si>
  <si>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</si>
  <si>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</si>
  <si>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</si>
  <si>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</si>
  <si>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</si>
  <si>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</si>
  <si>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</si>
  <si>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</si>
  <si>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</si>
  <si>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</si>
  <si>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</si>
  <si>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</si>
  <si>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</si>
  <si>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</si>
  <si>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</si>
  <si>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</si>
  <si>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</si>
  <si>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</si>
  <si>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</si>
  <si>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</si>
  <si>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</si>
  <si>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</si>
  <si>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</si>
  <si>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</si>
  <si>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</si>
  <si>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</si>
  <si>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</si>
  <si>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</si>
  <si>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</si>
  <si>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</si>
  <si>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</si>
  <si>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</si>
  <si>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</si>
  <si>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</si>
  <si>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</si>
  <si>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</si>
  <si>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</si>
  <si>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</si>
  <si>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</si>
  <si>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</si>
  <si>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</si>
  <si>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</si>
  <si>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</si>
  <si>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</si>
  <si>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</si>
  <si>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</si>
  <si>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</si>
  <si>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</si>
  <si>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</si>
  <si>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</si>
  <si>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</si>
  <si>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</si>
  <si>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</si>
  <si>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</si>
  <si>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</si>
  <si>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</si>
  <si>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</si>
  <si>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</si>
  <si>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</si>
  <si>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</si>
  <si>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</si>
  <si>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</si>
  <si>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</si>
  <si>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</si>
  <si>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</si>
  <si>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</si>
  <si>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</si>
  <si>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</si>
  <si>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</si>
  <si>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</si>
  <si>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</si>
  <si>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</si>
  <si>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</si>
  <si>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</si>
  <si>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</si>
  <si>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</si>
  <si>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</si>
  <si>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</si>
  <si>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</si>
  <si>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</si>
  <si>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</si>
  <si>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</si>
  <si>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</si>
  <si>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</si>
  <si>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</si>
  <si>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</si>
  <si>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</si>
  <si>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</si>
  <si>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</si>
  <si>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</si>
  <si>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</si>
  <si>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</si>
  <si>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</si>
  <si>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</si>
  <si>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</si>
  <si>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</si>
  <si>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</si>
  <si>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</si>
  <si>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</si>
  <si>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</si>
  <si>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</si>
  <si>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</si>
  <si>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</si>
  <si>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</si>
  <si>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</si>
  <si>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</si>
  <si>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</si>
  <si>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</si>
  <si>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</si>
  <si>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</si>
  <si>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</si>
  <si>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</si>
  <si>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</si>
  <si>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</si>
  <si>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</si>
  <si>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</si>
  <si>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</si>
  <si>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</si>
  <si>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</si>
  <si>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</si>
  <si>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</si>
  <si>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</si>
  <si>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</si>
  <si>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</si>
  <si>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</si>
  <si>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</si>
  <si>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</si>
  <si>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</si>
  <si>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</si>
  <si>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</si>
  <si>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</si>
  <si>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</si>
  <si>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</si>
  <si>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</si>
  <si>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</si>
  <si>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</si>
  <si>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</si>
  <si>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</si>
  <si>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</si>
  <si>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</si>
  <si>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</si>
  <si>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</si>
  <si>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</si>
  <si>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</si>
  <si>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</si>
  <si>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</si>
  <si>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</si>
  <si>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</si>
  <si>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</si>
  <si>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</si>
  <si>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</si>
  <si>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</si>
  <si>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</si>
  <si>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</si>
  <si>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</si>
  <si>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</si>
  <si>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</si>
  <si>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</si>
  <si>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</si>
  <si>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</si>
  <si>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</si>
  <si>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</si>
  <si>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</si>
  <si>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</si>
  <si>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</si>
  <si>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</si>
  <si>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</si>
  <si>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</si>
  <si>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</si>
  <si>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</si>
  <si>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</si>
  <si>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</si>
  <si>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</si>
  <si>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</si>
  <si>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</si>
  <si>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</si>
  <si>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</si>
  <si>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</si>
  <si>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</si>
  <si>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</si>
  <si>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</si>
  <si>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</si>
  <si>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</si>
  <si>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</si>
  <si>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</si>
  <si>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</si>
  <si>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</si>
  <si>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</si>
  <si>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</si>
  <si>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</si>
  <si>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</si>
  <si>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</si>
  <si>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</si>
  <si>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</si>
  <si>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</si>
  <si>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</si>
  <si>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</si>
  <si>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</si>
  <si>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</si>
  <si>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</si>
  <si>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</si>
  <si>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</si>
  <si>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</si>
  <si>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</si>
  <si>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</si>
  <si>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</si>
  <si>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</si>
  <si>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</si>
  <si>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</si>
  <si>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</si>
  <si>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</si>
  <si>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</si>
  <si>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</si>
  <si>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</si>
  <si>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</si>
  <si>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</si>
  <si>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</si>
  <si>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</si>
  <si>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</si>
  <si>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</si>
  <si>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</si>
  <si>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</si>
  <si>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</si>
  <si>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</si>
  <si>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</si>
  <si>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</si>
  <si>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</si>
  <si>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</si>
  <si>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</si>
  <si>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</si>
  <si>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</si>
  <si>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</si>
  <si>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</si>
  <si>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</si>
  <si>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</si>
  <si>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</si>
  <si>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</si>
  <si>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</si>
  <si>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</si>
  <si>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</si>
  <si>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</si>
  <si>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</si>
  <si>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</si>
  <si>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</si>
  <si>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</si>
  <si>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</si>
  <si>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</si>
  <si>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</si>
  <si>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</si>
  <si>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</si>
  <si>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</si>
  <si>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</si>
  <si>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</si>
  <si>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</si>
  <si>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</si>
  <si>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</si>
  <si>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</si>
  <si>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</si>
  <si>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</si>
  <si>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</si>
  <si>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</si>
  <si>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</si>
  <si>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</si>
  <si>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</si>
  <si>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</si>
  <si>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</si>
  <si>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</si>
  <si>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</si>
  <si>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</si>
  <si>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</si>
  <si>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</si>
  <si>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</si>
  <si>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</si>
  <si>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</si>
  <si>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</si>
  <si>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</si>
  <si>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</si>
  <si>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</si>
  <si>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</si>
  <si>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</si>
  <si>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</si>
  <si>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</si>
  <si>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</si>
  <si>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</si>
  <si>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</si>
  <si>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</si>
  <si>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</si>
  <si>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</si>
  <si>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</si>
  <si>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</si>
  <si>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</si>
  <si>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</si>
  <si>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</si>
  <si>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</si>
  <si>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</si>
  <si>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</si>
  <si>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</si>
  <si>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</si>
  <si>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</si>
  <si>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</si>
  <si>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</si>
  <si>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</si>
  <si>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</si>
  <si>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</si>
  <si>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</si>
  <si>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</si>
  <si>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</si>
  <si>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</si>
  <si>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</si>
  <si>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</si>
  <si>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</si>
  <si>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</si>
  <si>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</si>
  <si>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</si>
  <si>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</si>
  <si>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</si>
  <si>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</si>
  <si>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</si>
  <si>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</si>
  <si>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</si>
  <si>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</si>
  <si>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</si>
  <si>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</si>
  <si>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</si>
  <si>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</si>
  <si>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</si>
  <si>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</si>
  <si>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</si>
  <si>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</si>
  <si>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</si>
  <si>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</si>
  <si>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</si>
  <si>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</si>
  <si>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</si>
  <si>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</si>
  <si>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</si>
  <si>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</si>
  <si>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</si>
  <si>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</si>
  <si>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</si>
  <si>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</si>
  <si>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</si>
  <si>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</si>
  <si>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</si>
  <si>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</si>
  <si>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</si>
  <si>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</si>
  <si>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</si>
  <si>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</si>
  <si>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</si>
  <si>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</si>
  <si>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</si>
  <si>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</si>
  <si>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</si>
  <si>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</si>
  <si>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</si>
  <si>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</si>
  <si>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</si>
  <si>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</si>
  <si>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</si>
  <si>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</si>
  <si>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</si>
  <si>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</si>
  <si>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</si>
  <si>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</si>
  <si>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</si>
  <si>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</si>
  <si>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</si>
  <si>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</si>
  <si>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</si>
  <si>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</si>
  <si>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</si>
  <si>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</si>
  <si>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</si>
  <si>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</si>
  <si>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</si>
  <si>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</si>
  <si>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</si>
  <si>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</si>
  <si>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</si>
  <si>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</si>
  <si>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</si>
  <si>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</si>
  <si>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</si>
  <si>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</si>
  <si>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</si>
  <si>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</si>
  <si>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</si>
  <si>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</si>
  <si>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</si>
  <si>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</si>
  <si>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</si>
  <si>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</si>
  <si>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</si>
  <si>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</si>
  <si>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</si>
  <si>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</si>
  <si>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</si>
  <si>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</si>
  <si>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</si>
  <si>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</si>
  <si>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</si>
  <si>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</si>
  <si>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</si>
  <si>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</si>
  <si>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</si>
  <si>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</si>
  <si>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</si>
  <si>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</si>
  <si>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</si>
  <si>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</si>
  <si>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</si>
  <si>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</si>
  <si>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</si>
  <si>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</si>
  <si>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</si>
  <si>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</si>
  <si>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</si>
  <si>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</si>
  <si>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</si>
  <si>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</si>
  <si>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</si>
  <si>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</si>
  <si>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</si>
  <si>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</si>
  <si>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</si>
  <si>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</si>
  <si>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</si>
  <si>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</si>
  <si>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</si>
  <si>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</si>
  <si>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</si>
  <si>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</si>
  <si>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</si>
  <si>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</si>
  <si>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</si>
  <si>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</si>
  <si>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</si>
  <si>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</si>
  <si>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</si>
  <si>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</si>
  <si>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</si>
  <si>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</si>
  <si>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</si>
  <si>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</si>
  <si>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</si>
  <si>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</si>
  <si>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</si>
  <si>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</si>
  <si>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</si>
  <si>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</si>
  <si>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</si>
  <si>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</si>
  <si>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</si>
  <si>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</si>
  <si>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</si>
  <si>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</si>
  <si>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</si>
  <si>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</si>
  <si>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</si>
  <si>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</si>
  <si>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</si>
  <si>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</si>
  <si>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</si>
  <si>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</si>
  <si>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</si>
  <si>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</si>
  <si>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</si>
  <si>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</si>
  <si>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</si>
  <si>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</si>
  <si>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</si>
  <si>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</si>
  <si>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</si>
  <si>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</si>
  <si>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</si>
  <si>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</si>
  <si>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</si>
  <si>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</si>
  <si>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</si>
  <si>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</si>
  <si>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</si>
  <si>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</si>
  <si>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</si>
  <si>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</si>
  <si>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</si>
  <si>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</si>
  <si>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</si>
  <si>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</si>
  <si>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</si>
  <si>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</si>
  <si>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</si>
  <si>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</si>
  <si>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</si>
  <si>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</si>
  <si>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</si>
  <si>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</si>
  <si>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</si>
  <si>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</si>
  <si>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</si>
  <si>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</si>
  <si>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</si>
  <si>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</si>
  <si>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</si>
  <si>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</si>
  <si>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</si>
  <si>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</si>
  <si>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</si>
  <si>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</si>
  <si>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</si>
  <si>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</si>
  <si>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</si>
  <si>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</si>
  <si>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</si>
  <si>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</si>
  <si>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</si>
  <si>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</si>
  <si>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</si>
  <si>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</si>
  <si>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</si>
  <si>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</si>
  <si>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</si>
  <si>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</si>
  <si>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</si>
  <si>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</si>
  <si>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</si>
  <si>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</si>
  <si>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</si>
  <si>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</si>
  <si>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</si>
  <si>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</si>
  <si>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</si>
  <si>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</si>
  <si>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</si>
  <si>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</si>
  <si>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</si>
  <si>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</si>
  <si>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</si>
  <si>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</si>
  <si>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</si>
  <si>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</si>
  <si>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</si>
  <si>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</si>
  <si>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</si>
  <si>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</si>
  <si>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</si>
  <si>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</si>
  <si>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</si>
  <si>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</si>
  <si>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</si>
  <si>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</si>
  <si>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</si>
  <si>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</si>
  <si>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</si>
  <si>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</si>
  <si>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</si>
  <si>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</si>
  <si>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</si>
  <si>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</si>
  <si>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</si>
  <si>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</si>
  <si>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</si>
  <si>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</si>
  <si>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</si>
  <si>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</si>
  <si>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</si>
  <si>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</si>
  <si>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</si>
  <si>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</si>
  <si>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</si>
  <si>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</si>
  <si>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</si>
  <si>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</si>
  <si>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</si>
  <si>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</si>
  <si>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</si>
  <si>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</si>
  <si>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</si>
  <si>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</si>
  <si>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</si>
  <si>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</si>
  <si>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</si>
  <si>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</si>
  <si>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</si>
  <si>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</si>
  <si>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</si>
  <si>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</si>
  <si>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</si>
  <si>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</si>
  <si>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</si>
  <si>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</si>
  <si>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</si>
  <si>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</si>
  <si>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</si>
  <si>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</si>
  <si>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</si>
  <si>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</si>
  <si>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</si>
  <si>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</si>
  <si>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</si>
  <si>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</si>
  <si>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</si>
  <si>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</si>
  <si>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</si>
  <si>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</si>
  <si>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</si>
  <si>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</si>
  <si>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</si>
  <si>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</si>
  <si>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</si>
  <si>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</si>
  <si>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</si>
  <si>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</si>
  <si>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</si>
  <si>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</si>
  <si>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</si>
  <si>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</si>
  <si>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</si>
  <si>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</si>
  <si>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</si>
  <si>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</si>
  <si>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</si>
  <si>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</si>
  <si>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</si>
  <si>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</si>
  <si>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</si>
  <si>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</si>
  <si>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</si>
  <si>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</si>
  <si>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</si>
  <si>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</si>
  <si>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</si>
  <si>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</si>
  <si>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</si>
  <si>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</si>
  <si>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</si>
  <si>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</si>
  <si>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</si>
  <si>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</si>
  <si>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</si>
  <si>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</si>
  <si>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</si>
  <si>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</si>
  <si>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</si>
  <si>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</si>
  <si>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</si>
  <si>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</si>
  <si>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</si>
  <si>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</si>
  <si>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</si>
  <si>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</si>
  <si>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</si>
  <si>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</si>
  <si>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</si>
  <si>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</si>
  <si>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</si>
  <si>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</si>
  <si>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</si>
  <si>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</si>
  <si>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</si>
  <si>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</si>
  <si>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</si>
  <si>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</si>
  <si>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</si>
  <si>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</si>
  <si>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</si>
  <si>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</si>
  <si>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</si>
  <si>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</si>
  <si>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</si>
  <si>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</si>
  <si>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</si>
  <si>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</si>
  <si>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</si>
  <si>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</si>
  <si>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</si>
  <si>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</si>
  <si>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</si>
  <si>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</si>
  <si>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</si>
  <si>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</si>
  <si>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</si>
  <si>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</si>
  <si>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</si>
  <si>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</si>
  <si>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</si>
  <si>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</si>
  <si>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</si>
  <si>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</si>
  <si>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</si>
  <si>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</si>
  <si>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</si>
  <si>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</si>
  <si>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</si>
  <si>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</si>
  <si>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</si>
  <si>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</si>
  <si>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</si>
  <si>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</si>
  <si>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</si>
  <si>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</si>
  <si>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</si>
  <si>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</si>
  <si>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</si>
  <si>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</si>
  <si>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</si>
  <si>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</si>
  <si>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</si>
  <si>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</si>
  <si>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</si>
  <si>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</si>
  <si>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</si>
  <si>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</si>
  <si>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</si>
  <si>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</si>
  <si>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</si>
  <si>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</si>
  <si>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</si>
  <si>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</si>
  <si>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</si>
  <si>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</si>
  <si>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</si>
  <si>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</si>
  <si>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</si>
  <si>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</si>
  <si>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</si>
  <si>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</si>
  <si>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</si>
  <si>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</si>
  <si>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</si>
  <si>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</si>
  <si>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</si>
  <si>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</si>
  <si>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</si>
  <si>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</si>
  <si>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</si>
  <si>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</si>
  <si>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</si>
  <si>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</si>
  <si>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</si>
  <si>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</si>
  <si>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</si>
  <si>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</si>
  <si>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</si>
  <si>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</si>
  <si>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</si>
  <si>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</si>
  <si>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</si>
  <si>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</si>
  <si>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</si>
  <si>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</si>
  <si>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</si>
  <si>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</si>
  <si>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</si>
  <si>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</si>
  <si>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</si>
  <si>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</si>
  <si>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</si>
  <si>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</si>
  <si>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</si>
  <si>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</si>
  <si>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</si>
  <si>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</si>
  <si>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</si>
  <si>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</si>
  <si>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</si>
  <si>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</si>
  <si>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</si>
  <si>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</si>
  <si>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</si>
  <si>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</si>
  <si>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</si>
  <si>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</si>
  <si>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</si>
  <si>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</si>
  <si>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</si>
  <si>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</si>
  <si>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</si>
  <si>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</si>
  <si>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</si>
  <si>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</si>
  <si>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</si>
  <si>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</si>
  <si>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</si>
  <si>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</si>
  <si>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</si>
  <si>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</si>
  <si>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</si>
  <si>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</si>
  <si>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</si>
  <si>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</si>
  <si>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</si>
  <si>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</si>
  <si>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</si>
  <si>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</si>
  <si>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</si>
  <si>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</si>
  <si>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</si>
  <si>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</si>
  <si>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</si>
  <si>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</si>
  <si>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</si>
  <si>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</si>
  <si>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</si>
  <si>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</si>
  <si>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</si>
  <si>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</si>
  <si>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</si>
  <si>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</si>
  <si>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</si>
  <si>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</si>
  <si>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</si>
  <si>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</si>
  <si>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</si>
  <si>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</si>
  <si>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</si>
  <si>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</si>
  <si>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</si>
  <si>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</si>
  <si>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</si>
  <si>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</si>
  <si>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</si>
  <si>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</si>
  <si>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</si>
  <si>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</si>
  <si>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</si>
  <si>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</si>
  <si>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</si>
  <si>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</si>
  <si>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</si>
  <si>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</si>
  <si>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</si>
  <si>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</si>
  <si>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</si>
  <si>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</si>
  <si>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</si>
  <si>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</si>
  <si>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</si>
  <si>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</si>
  <si>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</si>
  <si>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</si>
  <si>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</si>
  <si>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</si>
  <si>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</si>
  <si>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</si>
  <si>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</si>
  <si>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</si>
  <si>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</si>
  <si>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</si>
  <si>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</si>
  <si>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</si>
  <si>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</si>
  <si>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</si>
  <si>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</si>
  <si>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</si>
  <si>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</si>
  <si>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</si>
  <si>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</si>
  <si>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</si>
  <si>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</si>
  <si>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</si>
  <si>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</si>
  <si>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</si>
  <si>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</si>
  <si>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</si>
  <si>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</si>
  <si>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</si>
  <si>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</si>
  <si>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</si>
  <si>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</si>
  <si>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</si>
  <si>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</si>
  <si>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</si>
  <si>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</si>
  <si>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</si>
  <si>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</si>
  <si>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</si>
  <si>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</si>
  <si>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</si>
  <si>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</si>
  <si>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</si>
  <si>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</si>
  <si>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</si>
  <si>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</si>
  <si>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</si>
  <si>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</si>
  <si>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</si>
  <si>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</si>
  <si>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</si>
  <si>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</si>
  <si>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</si>
  <si>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</si>
  <si>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</si>
  <si>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</si>
  <si>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</si>
  <si>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</si>
  <si>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</si>
  <si>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</si>
  <si>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</si>
  <si>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</si>
  <si>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</si>
  <si>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</si>
  <si>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</si>
  <si>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</si>
  <si>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</si>
  <si>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</si>
  <si>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</si>
  <si>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</si>
  <si>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</si>
  <si>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</si>
  <si>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</si>
  <si>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</si>
  <si>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</si>
  <si>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</si>
  <si>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</si>
  <si>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</si>
  <si>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</si>
  <si>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</si>
  <si>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</si>
  <si>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</si>
  <si>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</si>
  <si>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</si>
  <si>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</si>
  <si>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</si>
  <si>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</si>
  <si>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</si>
  <si>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</si>
  <si>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</si>
  <si>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</si>
  <si>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</si>
  <si>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</si>
  <si>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</si>
  <si>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</si>
  <si>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</si>
  <si>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</si>
  <si>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</si>
  <si>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</si>
  <si>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</si>
  <si>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</si>
  <si>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</si>
  <si>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</si>
  <si>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</si>
  <si>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</si>
  <si>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</si>
  <si>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</si>
  <si>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</si>
  <si>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</si>
  <si>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</si>
  <si>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</si>
  <si>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</si>
  <si>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</si>
  <si>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</si>
  <si>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</si>
  <si>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</si>
  <si>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</si>
  <si>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</si>
  <si>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</si>
  <si>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</si>
  <si>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</si>
  <si>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</si>
  <si>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</si>
  <si>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</si>
  <si>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</si>
  <si>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</si>
  <si>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</si>
  <si>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</si>
  <si>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</si>
  <si>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</si>
  <si>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</si>
  <si>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</si>
  <si>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</si>
  <si>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</si>
  <si>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</si>
  <si>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</si>
  <si>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</si>
  <si>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</si>
  <si>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</si>
  <si>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</si>
  <si>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</si>
  <si>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</si>
  <si>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</si>
  <si>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</si>
  <si>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</si>
  <si>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</si>
  <si>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</si>
  <si>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</si>
  <si>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</si>
  <si>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</si>
  <si>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</si>
  <si>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</si>
  <si>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</si>
  <si>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</si>
  <si>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</si>
  <si>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</si>
  <si>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</si>
  <si>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</si>
  <si>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</si>
  <si>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</si>
  <si>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</si>
  <si>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</si>
  <si>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</si>
  <si>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</si>
  <si>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</si>
  <si>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</si>
  <si>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</si>
  <si>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</si>
  <si>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</si>
  <si>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</si>
  <si>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</si>
  <si>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</si>
  <si>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</si>
  <si>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</si>
  <si>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</si>
  <si>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</si>
  <si>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</si>
  <si>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</si>
  <si>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</si>
  <si>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</si>
  <si>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</si>
  <si>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</si>
  <si>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</si>
  <si>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</si>
  <si>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</si>
  <si>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</si>
  <si>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</si>
  <si>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</si>
  <si>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</si>
  <si>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</si>
  <si>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</si>
  <si>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</si>
  <si>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</si>
  <si>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</si>
  <si>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</si>
  <si>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</si>
  <si>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</si>
  <si>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</si>
  <si>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</si>
  <si>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</si>
  <si>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</si>
  <si>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</si>
  <si>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</si>
  <si>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</si>
  <si>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</si>
  <si>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</si>
  <si>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</si>
  <si>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</si>
  <si>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</si>
  <si>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</si>
  <si>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</si>
  <si>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</si>
  <si>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</si>
  <si>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</si>
  <si>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</si>
  <si>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</si>
  <si>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</si>
  <si>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</si>
  <si>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</si>
  <si>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</si>
  <si>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</si>
  <si>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</si>
  <si>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</si>
  <si>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</si>
  <si>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</si>
  <si>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</si>
  <si>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</si>
  <si>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</si>
  <si>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</si>
  <si>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</si>
  <si>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</si>
  <si>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</si>
  <si>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</si>
  <si>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</si>
  <si>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</si>
  <si>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</si>
  <si>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</si>
  <si>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</si>
  <si>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</si>
  <si>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</si>
  <si>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</si>
  <si>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</si>
  <si>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</si>
  <si>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</si>
  <si>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</si>
  <si>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</si>
  <si>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</si>
  <si>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</si>
  <si>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</si>
  <si>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</si>
  <si>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</si>
  <si>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</si>
  <si>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</si>
  <si>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</si>
  <si>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</si>
  <si>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</si>
  <si>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</si>
  <si>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</si>
  <si>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</si>
  <si>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</si>
  <si>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</si>
  <si>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</si>
  <si>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</si>
  <si>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</si>
  <si>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</si>
  <si>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</si>
  <si>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</si>
  <si>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</si>
  <si>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</si>
  <si>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</si>
  <si>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</si>
  <si>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</si>
  <si>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</si>
  <si>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</si>
  <si>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</si>
  <si>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</si>
  <si>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</si>
  <si>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</si>
  <si>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</si>
  <si>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</si>
  <si>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</si>
  <si>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</si>
  <si>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</si>
  <si>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</si>
  <si>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</si>
  <si>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</si>
  <si>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</si>
  <si>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</si>
  <si>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</si>
  <si>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</si>
  <si>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</si>
  <si>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</si>
  <si>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</si>
  <si>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</si>
  <si>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</si>
  <si>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</si>
  <si>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</si>
  <si>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</si>
  <si>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</si>
  <si>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</si>
  <si>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</si>
  <si>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</si>
  <si>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</si>
  <si>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</si>
  <si>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</si>
  <si>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</si>
  <si>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</si>
  <si>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</si>
  <si>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</si>
  <si>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</si>
  <si>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</si>
  <si>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</si>
  <si>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</si>
  <si>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</si>
  <si>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</si>
  <si>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</si>
  <si>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</si>
  <si>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</si>
  <si>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</si>
  <si>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</si>
  <si>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</si>
  <si>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</si>
  <si>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</si>
  <si>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</si>
  <si>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</si>
  <si>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</si>
  <si>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</si>
  <si>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</si>
  <si>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</si>
  <si>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</si>
  <si>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</si>
  <si>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</si>
  <si>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</si>
  <si>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</si>
  <si>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</si>
  <si>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</si>
  <si>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</si>
  <si>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</si>
  <si>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</si>
  <si>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</si>
  <si>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</si>
  <si>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</si>
  <si>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</si>
  <si>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</si>
  <si>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</si>
  <si>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</si>
  <si>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</si>
  <si>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</si>
  <si>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</si>
  <si>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</si>
  <si>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</si>
  <si>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</si>
  <si>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</si>
  <si>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</si>
  <si>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</si>
  <si>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</si>
  <si>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</si>
  <si>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</si>
  <si>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</si>
  <si>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</si>
  <si>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</si>
  <si>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</si>
  <si>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</si>
  <si>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</si>
  <si>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</si>
  <si>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</si>
  <si>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</si>
  <si>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</si>
  <si>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</si>
  <si>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</si>
  <si>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</si>
  <si>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</si>
  <si>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</si>
  <si>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</si>
  <si>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</si>
  <si>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</si>
  <si>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</si>
  <si>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</si>
  <si>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</si>
  <si>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</si>
  <si>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</si>
  <si>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</si>
  <si>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</si>
  <si>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</si>
  <si>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</si>
  <si>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</si>
  <si>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</si>
  <si>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</si>
  <si>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</si>
  <si>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</si>
  <si>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</si>
  <si>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</si>
  <si>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</si>
  <si>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</si>
  <si>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</si>
  <si>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</si>
  <si>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</si>
  <si>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</si>
  <si>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</si>
  <si>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</si>
  <si>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</si>
  <si>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</si>
  <si>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</si>
  <si>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</si>
  <si>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</si>
  <si>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</si>
  <si>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</si>
  <si>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</si>
  <si>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</si>
  <si>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</si>
  <si>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</si>
  <si>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</si>
  <si>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</si>
  <si>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</si>
  <si>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</si>
  <si>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</si>
  <si>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</si>
  <si>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</si>
  <si>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</si>
  <si>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</si>
  <si>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</si>
  <si>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</si>
  <si>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</si>
  <si>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</si>
  <si>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</si>
  <si>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</si>
  <si>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</si>
  <si>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</si>
  <si>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</si>
  <si>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</si>
  <si>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</si>
  <si>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</si>
  <si>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</si>
  <si>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</si>
  <si>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</si>
  <si>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</si>
  <si>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</si>
  <si>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</si>
  <si>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</si>
  <si>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</si>
  <si>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</si>
  <si>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</si>
  <si>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</si>
  <si>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</si>
  <si>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</si>
  <si>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</si>
  <si>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</si>
  <si>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</si>
  <si>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</si>
  <si>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</si>
  <si>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</si>
  <si>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</si>
  <si>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</si>
  <si>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</si>
  <si>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</si>
  <si>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</si>
  <si>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</si>
  <si>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</si>
  <si>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</si>
  <si>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</si>
  <si>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</si>
  <si>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</si>
  <si>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</si>
  <si>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</si>
  <si>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</si>
  <si>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</si>
  <si>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</si>
  <si>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</si>
  <si>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</si>
  <si>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</si>
  <si>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</si>
  <si>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</si>
  <si>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</si>
  <si>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</si>
  <si>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</si>
  <si>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</si>
  <si>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</si>
  <si>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</si>
  <si>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</si>
  <si>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</si>
  <si>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</si>
  <si>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</si>
  <si>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</si>
  <si>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</si>
  <si>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</si>
  <si>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</si>
  <si>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</si>
  <si>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</si>
  <si>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</si>
  <si>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</si>
  <si>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</si>
  <si>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</si>
  <si>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</si>
  <si>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</si>
  <si>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</si>
  <si>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</si>
  <si>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</si>
  <si>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</si>
  <si>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</si>
  <si>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</si>
  <si>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</si>
  <si>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</si>
  <si>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</si>
  <si>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</si>
  <si>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</si>
  <si>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</si>
  <si>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</si>
  <si>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</si>
  <si>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</si>
  <si>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</si>
  <si>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</si>
  <si>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</si>
  <si>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</si>
  <si>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</si>
  <si>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</si>
  <si>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</si>
  <si>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</si>
  <si>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</si>
  <si>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</si>
  <si>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</si>
  <si>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</si>
  <si>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</si>
  <si>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</si>
  <si>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</si>
  <si>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</si>
  <si>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</si>
  <si>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</si>
  <si>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</si>
  <si>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</si>
  <si>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</si>
  <si>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</si>
  <si>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</si>
  <si>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</si>
  <si>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</si>
  <si>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</si>
  <si>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</si>
  <si>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</si>
  <si>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</si>
  <si>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</si>
  <si>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</si>
  <si>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</si>
  <si>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</si>
  <si>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</si>
  <si>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</si>
  <si>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</si>
  <si>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</si>
  <si>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</si>
  <si>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</si>
  <si>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</si>
  <si>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</si>
  <si>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</si>
  <si>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</si>
  <si>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</si>
  <si>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</si>
  <si>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</si>
  <si>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</si>
  <si>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</si>
  <si>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</si>
  <si>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</si>
  <si>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</si>
  <si>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</si>
  <si>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</si>
  <si>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</si>
  <si>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</si>
  <si>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</si>
  <si>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</si>
  <si>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</si>
  <si>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</si>
  <si>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</si>
  <si>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</si>
  <si>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</si>
  <si>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</si>
  <si>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</si>
  <si>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</si>
  <si>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</si>
  <si>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</si>
  <si>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</si>
  <si>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</si>
  <si>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</si>
  <si>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</si>
  <si>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</si>
  <si>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</si>
  <si>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</si>
  <si>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</si>
  <si>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</si>
  <si>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</si>
  <si>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</si>
  <si>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</si>
  <si>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</si>
  <si>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</si>
  <si>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</si>
  <si>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</si>
  <si>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</si>
  <si>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</si>
  <si>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</si>
  <si>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</si>
  <si>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</si>
  <si>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</si>
  <si>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</si>
  <si>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</si>
  <si>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</si>
  <si>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</si>
  <si>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</si>
  <si>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</si>
  <si>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</si>
  <si>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</si>
  <si>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</si>
  <si>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</si>
  <si>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</si>
  <si>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</si>
  <si>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</si>
  <si>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</si>
  <si>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</si>
  <si>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</si>
  <si>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</si>
  <si>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</si>
  <si>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</si>
  <si>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</si>
  <si>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</si>
  <si>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</si>
  <si>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</si>
  <si>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</si>
  <si>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</si>
  <si>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</si>
  <si>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</si>
  <si>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</si>
  <si>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</si>
  <si>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</si>
  <si>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</si>
  <si>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</si>
  <si>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</si>
  <si>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</si>
  <si>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</si>
  <si>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</si>
  <si>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</si>
  <si>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</si>
  <si>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</si>
  <si>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</si>
  <si>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</si>
  <si>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</si>
  <si>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</si>
  <si>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</si>
  <si>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</si>
  <si>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</si>
  <si>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</si>
  <si>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</si>
  <si>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</si>
  <si>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</si>
  <si>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</si>
  <si>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</si>
  <si>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</si>
  <si>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</si>
  <si>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</si>
  <si>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</si>
  <si>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</si>
  <si>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</si>
  <si>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</si>
  <si>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</si>
  <si>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</si>
  <si>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</si>
  <si>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</si>
  <si>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</si>
  <si>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</si>
  <si>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</si>
  <si>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</si>
  <si>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</si>
  <si>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</si>
  <si>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</si>
  <si>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</si>
  <si>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</si>
  <si>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</si>
  <si>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</si>
  <si>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</si>
  <si>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</si>
  <si>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</si>
  <si>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</si>
  <si>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</si>
  <si>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</si>
  <si>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</si>
  <si>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</si>
  <si>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</si>
  <si>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</si>
  <si>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</si>
  <si>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</si>
  <si>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</si>
  <si>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</si>
  <si>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</si>
  <si>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</si>
  <si>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</si>
  <si>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</si>
  <si>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</si>
  <si>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</si>
  <si>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</si>
  <si>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</si>
  <si>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</si>
  <si>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</si>
  <si>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</si>
  <si>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</si>
  <si>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</si>
  <si>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</si>
  <si>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</si>
  <si>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</si>
  <si>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</si>
  <si>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</si>
  <si>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</si>
  <si>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</si>
  <si>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</si>
  <si>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</si>
  <si>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</si>
  <si>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</si>
  <si>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</si>
  <si>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</si>
  <si>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</si>
  <si>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</si>
  <si>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</si>
  <si>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</si>
  <si>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</si>
  <si>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</si>
  <si>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</si>
  <si>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</si>
  <si>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</si>
  <si>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</si>
  <si>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</si>
  <si>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</si>
  <si>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</si>
  <si>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</si>
  <si>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</si>
  <si>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</si>
  <si>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</si>
  <si>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</si>
  <si>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</si>
  <si>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</si>
  <si>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</si>
  <si>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</si>
  <si>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</si>
  <si>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</si>
  <si>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</si>
  <si>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</si>
  <si>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</si>
  <si>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</si>
  <si>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</si>
  <si>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</si>
  <si>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</si>
  <si>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</si>
  <si>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</si>
  <si>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</si>
  <si>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</si>
  <si>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</si>
  <si>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</si>
  <si>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</si>
  <si>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</si>
  <si>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</si>
  <si>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</si>
  <si>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</si>
  <si>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</si>
  <si>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</si>
  <si>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</si>
  <si>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</si>
  <si>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</si>
  <si>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</si>
  <si>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</si>
  <si>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</si>
  <si>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</si>
  <si>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</si>
  <si>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</si>
  <si>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</si>
  <si>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</si>
  <si>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</si>
  <si>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</si>
  <si>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</si>
  <si>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</si>
  <si>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</si>
  <si>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</si>
  <si>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</si>
  <si>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</si>
  <si>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</si>
  <si>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</si>
  <si>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</si>
  <si>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</si>
  <si>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</si>
  <si>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</si>
  <si>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</si>
  <si>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</si>
  <si>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</si>
  <si>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</si>
  <si>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</si>
  <si>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</si>
  <si>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</si>
  <si>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</si>
  <si>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</si>
  <si>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</si>
  <si>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</si>
  <si>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</si>
  <si>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</si>
  <si>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</si>
  <si>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</si>
  <si>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</si>
  <si>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</si>
  <si>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</si>
  <si>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</si>
  <si>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</si>
  <si>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</si>
  <si>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</si>
  <si>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</si>
  <si>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</si>
  <si>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</si>
  <si>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</si>
  <si>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</si>
  <si>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</si>
  <si>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</si>
  <si>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</si>
  <si>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</si>
  <si>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</si>
  <si>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</si>
  <si>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</si>
  <si>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</si>
  <si>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</si>
  <si>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</si>
  <si>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</si>
  <si>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</si>
  <si>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</si>
  <si>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</si>
  <si>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</si>
  <si>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</si>
  <si>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</si>
  <si>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</si>
  <si>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</si>
  <si>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</si>
  <si>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</si>
  <si>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</si>
  <si>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</si>
  <si>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</si>
  <si>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</si>
  <si>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</si>
  <si>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</si>
  <si>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</si>
  <si>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</si>
  <si>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</si>
  <si>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</si>
  <si>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</si>
  <si>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</si>
  <si>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</si>
  <si>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</si>
  <si>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</si>
  <si>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</si>
  <si>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</si>
  <si>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</si>
  <si>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</si>
  <si>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</si>
  <si>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</si>
  <si>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</si>
  <si>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</si>
  <si>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</si>
  <si>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</si>
  <si>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</si>
  <si>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</si>
  <si>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</si>
  <si>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</si>
  <si>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</si>
  <si>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</si>
  <si>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</si>
  <si>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</si>
  <si>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</si>
  <si>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</si>
  <si>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</si>
  <si>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</si>
  <si>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</si>
  <si>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</si>
  <si>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</si>
  <si>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</si>
  <si>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</si>
  <si>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</si>
  <si>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</si>
  <si>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</si>
  <si>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</si>
  <si>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</si>
  <si>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</si>
  <si>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</si>
  <si>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</si>
  <si>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</si>
  <si>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</si>
  <si>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</si>
  <si>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</si>
  <si>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</si>
  <si>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</si>
  <si>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</si>
  <si>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</si>
  <si>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</si>
  <si>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</si>
  <si>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</si>
  <si>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</si>
  <si>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</si>
  <si>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</si>
  <si>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</si>
  <si>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</si>
  <si>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</si>
  <si>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</si>
  <si>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</si>
  <si>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</si>
  <si>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</si>
  <si>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</si>
  <si>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</si>
  <si>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</si>
  <si>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</si>
  <si>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</si>
  <si>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</si>
  <si>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</si>
  <si>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</si>
  <si>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</si>
  <si>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</si>
  <si>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</si>
  <si>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</si>
  <si>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</si>
  <si>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</si>
  <si>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</si>
  <si>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</si>
  <si>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</si>
  <si>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</si>
  <si>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</si>
  <si>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</si>
  <si>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</si>
  <si>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</si>
  <si>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</si>
  <si>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</si>
  <si>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</si>
  <si>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</si>
  <si>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</si>
  <si>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</si>
  <si>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</si>
  <si>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</si>
  <si>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</si>
  <si>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</si>
  <si>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</si>
  <si>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</si>
  <si>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</si>
  <si>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</si>
  <si>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</si>
  <si>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</si>
  <si>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</si>
  <si>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</si>
  <si>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</si>
  <si>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</si>
  <si>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</si>
  <si>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</si>
  <si>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</si>
  <si>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</si>
  <si>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</si>
  <si>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</si>
  <si>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</si>
  <si>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</si>
  <si>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</si>
  <si>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</si>
  <si>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</si>
  <si>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</si>
  <si>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</si>
  <si>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</si>
  <si>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</si>
  <si>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</si>
  <si>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</si>
  <si>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</si>
  <si>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</si>
  <si>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</si>
  <si>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</si>
  <si>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</si>
  <si>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</si>
  <si>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</si>
  <si>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</si>
  <si>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</si>
  <si>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</si>
  <si>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</si>
  <si>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</si>
  <si>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</si>
  <si>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</si>
  <si>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</si>
  <si>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</si>
  <si>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</si>
  <si>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</si>
  <si>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</si>
  <si>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</si>
  <si>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</si>
  <si>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</si>
  <si>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</si>
  <si>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</si>
  <si>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</si>
  <si>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</si>
  <si>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</si>
  <si>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</si>
  <si>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</si>
  <si>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</si>
  <si>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</si>
  <si>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</si>
  <si>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</si>
  <si>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</si>
  <si>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</si>
  <si>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</si>
  <si>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</si>
  <si>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</si>
  <si>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</si>
  <si>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</si>
  <si>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</si>
  <si>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</si>
  <si>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</si>
  <si>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</si>
  <si>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</si>
  <si>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</si>
  <si>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</si>
  <si>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</si>
  <si>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</si>
  <si>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</si>
  <si>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</si>
  <si>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</si>
  <si>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</si>
  <si>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</si>
  <si>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</si>
  <si>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</si>
  <si>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</si>
  <si>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</si>
  <si>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</si>
  <si>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</si>
  <si>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</si>
  <si>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</si>
  <si>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</si>
  <si>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</si>
  <si>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</si>
  <si>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</si>
  <si>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</si>
  <si>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</si>
  <si>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</si>
  <si>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</si>
  <si>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</si>
  <si>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</si>
  <si>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</si>
  <si>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</si>
  <si>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</si>
  <si>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</si>
  <si>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</si>
  <si>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</si>
  <si>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</si>
  <si>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</si>
  <si>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</si>
  <si>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</si>
  <si>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</si>
  <si>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</si>
  <si>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</si>
  <si>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</si>
  <si>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</si>
  <si>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</si>
  <si>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</si>
  <si>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</si>
  <si>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</si>
  <si>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</si>
  <si>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</si>
  <si>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</si>
  <si>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</si>
  <si>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</si>
  <si>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</si>
  <si>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</si>
  <si>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</si>
  <si>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</si>
  <si>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</si>
  <si>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</si>
  <si>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</si>
  <si>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</si>
  <si>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</si>
  <si>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</si>
  <si>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</si>
  <si>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</si>
  <si>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</si>
  <si>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</si>
  <si>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</si>
  <si>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</si>
  <si>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</si>
  <si>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</si>
  <si>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</si>
  <si>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</si>
  <si>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</si>
  <si>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</si>
  <si>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</si>
  <si>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</si>
  <si>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</si>
  <si>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</si>
  <si>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</si>
  <si>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</si>
  <si>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</si>
  <si>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</si>
  <si>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</si>
  <si>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</si>
  <si>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</si>
  <si>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</si>
  <si>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</si>
  <si>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</si>
  <si>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</si>
  <si>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</si>
  <si>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</si>
  <si>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</si>
  <si>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</si>
  <si>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</si>
  <si>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</si>
  <si>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</si>
  <si>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</si>
  <si>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</si>
  <si>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</si>
  <si>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</si>
  <si>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</si>
  <si>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</si>
  <si>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</si>
  <si>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</si>
  <si>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</si>
  <si>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</si>
  <si>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</si>
  <si>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</si>
  <si>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</si>
  <si>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</si>
  <si>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</si>
  <si>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</si>
  <si>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</si>
  <si>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</si>
  <si>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</si>
  <si>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</si>
  <si>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</si>
  <si>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</si>
  <si>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</si>
  <si>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</si>
  <si>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</si>
  <si>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</si>
  <si>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</si>
  <si>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</si>
  <si>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</si>
  <si>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</si>
  <si>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</si>
  <si>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</si>
  <si>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</si>
  <si>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</si>
  <si>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</si>
  <si>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</si>
  <si>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</si>
  <si>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</si>
  <si>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</si>
  <si>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</si>
  <si>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</si>
  <si>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</si>
  <si>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</si>
  <si>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</si>
  <si>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</si>
  <si>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</si>
  <si>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</si>
  <si>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</si>
  <si>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</si>
  <si>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</si>
  <si>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</si>
  <si>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</si>
  <si>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</si>
  <si>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</si>
  <si>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</si>
  <si>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</si>
  <si>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</si>
  <si>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</si>
  <si>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</si>
  <si>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</si>
  <si>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</si>
  <si>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</si>
  <si>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</si>
  <si>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</si>
  <si>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</si>
  <si>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</si>
  <si>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</si>
  <si>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</si>
  <si>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</si>
  <si>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</si>
  <si>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</si>
  <si>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</si>
  <si>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</si>
  <si>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</si>
  <si>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</si>
  <si>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</si>
  <si>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</si>
  <si>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</si>
  <si>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</si>
  <si>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</si>
  <si>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</si>
  <si>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</si>
  <si>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</si>
  <si>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</si>
  <si>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</si>
  <si>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</si>
  <si>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</si>
  <si>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</si>
  <si>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</si>
  <si>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</si>
  <si>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</si>
  <si>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</si>
  <si>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</si>
  <si>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</si>
  <si>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</si>
  <si>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</si>
  <si>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</si>
  <si>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</si>
  <si>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</si>
  <si>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</si>
  <si>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</si>
  <si>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</si>
  <si>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</si>
  <si>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</si>
  <si>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</si>
  <si>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</si>
  <si>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</si>
  <si>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</si>
  <si>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</si>
  <si>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</si>
  <si>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</si>
  <si>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</si>
  <si>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</si>
  <si>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</si>
  <si>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</si>
  <si>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</si>
  <si>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</si>
  <si>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</si>
  <si>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</si>
  <si>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</si>
  <si>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</si>
  <si>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</si>
  <si>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</si>
  <si>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</si>
  <si>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</si>
  <si>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</si>
  <si>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</si>
  <si>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</si>
  <si>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</si>
  <si>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</si>
  <si>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</si>
  <si>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</si>
  <si>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</si>
  <si>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</si>
  <si>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</si>
  <si>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</si>
  <si>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</si>
  <si>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</si>
  <si>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</si>
  <si>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</si>
  <si>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</si>
  <si>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</si>
  <si>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</si>
  <si>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</si>
  <si>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</si>
  <si>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</si>
  <si>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</si>
  <si>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</si>
  <si>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</si>
  <si>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</si>
  <si>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</si>
  <si>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</si>
  <si>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</si>
  <si>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</si>
  <si>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</si>
  <si>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</si>
  <si>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</si>
  <si>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</si>
  <si>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</si>
  <si>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</si>
  <si>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</si>
  <si>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</si>
  <si>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</si>
  <si>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</si>
  <si>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</si>
  <si>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</si>
  <si>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</si>
  <si>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</si>
  <si>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</si>
  <si>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</si>
  <si>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</si>
  <si>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</si>
  <si>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</si>
  <si>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</si>
  <si>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</si>
  <si>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</si>
  <si>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</si>
  <si>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</si>
  <si>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</si>
  <si>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</si>
  <si>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</si>
  <si>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</si>
  <si>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</si>
  <si>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</si>
  <si>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</si>
  <si>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</si>
  <si>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</si>
  <si>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</si>
  <si>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</si>
  <si>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</si>
  <si>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</si>
  <si>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</si>
  <si>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</si>
  <si>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</si>
  <si>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</si>
  <si>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</si>
  <si>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</si>
  <si>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</si>
  <si>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</si>
  <si>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</si>
  <si>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</si>
  <si>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</si>
  <si>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</si>
  <si>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</si>
  <si>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</si>
  <si>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</si>
  <si>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</si>
  <si>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</si>
  <si>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</si>
  <si>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</si>
  <si>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</si>
  <si>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</si>
  <si>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</si>
  <si>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</si>
  <si>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</si>
  <si>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</si>
  <si>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</si>
  <si>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</si>
  <si>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</si>
  <si>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</si>
  <si>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</si>
  <si>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</si>
  <si>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</si>
  <si>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</si>
  <si>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</si>
  <si>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</si>
  <si>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</si>
  <si>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</si>
  <si>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</si>
  <si>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</si>
  <si>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</si>
  <si>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</si>
  <si>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</si>
  <si>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</si>
  <si>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</si>
  <si>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</si>
  <si>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</si>
  <si>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</si>
  <si>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</si>
  <si>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</si>
  <si>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</si>
  <si>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</si>
  <si>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</si>
  <si>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</si>
  <si>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</si>
  <si>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</si>
  <si>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</si>
  <si>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</si>
  <si>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</si>
  <si>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</si>
  <si>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</si>
  <si>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</si>
  <si>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</si>
  <si>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</si>
  <si>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</si>
  <si>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</si>
  <si>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</si>
  <si>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</si>
  <si>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</si>
  <si>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</si>
  <si>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</si>
  <si>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</si>
  <si>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</si>
  <si>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</si>
  <si>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</si>
  <si>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</si>
  <si>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</si>
  <si>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</si>
  <si>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</si>
  <si>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</si>
  <si>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</si>
  <si>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</si>
  <si>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</si>
  <si>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</si>
  <si>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</si>
  <si>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</si>
  <si>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</si>
  <si>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</si>
  <si>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</si>
  <si>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</si>
  <si>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</si>
  <si>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</si>
  <si>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</si>
  <si>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</si>
  <si>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</si>
  <si>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</si>
  <si>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</si>
  <si>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</si>
  <si>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</si>
  <si>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</si>
  <si>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</si>
  <si>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</si>
  <si>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</si>
  <si>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</si>
  <si>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</si>
  <si>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</si>
  <si>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</si>
  <si>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</si>
  <si>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</si>
  <si>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</si>
  <si>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</si>
  <si>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</si>
  <si>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</si>
  <si>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</si>
  <si>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</si>
  <si>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</si>
  <si>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</si>
  <si>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</si>
  <si>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</si>
  <si>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</si>
  <si>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</si>
  <si>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</si>
  <si>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</si>
  <si>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</si>
  <si>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</si>
  <si>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</si>
  <si>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</si>
  <si>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</si>
  <si>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</si>
  <si>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</si>
  <si>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</si>
  <si>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</si>
  <si>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</si>
  <si>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</si>
  <si>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</si>
  <si>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</si>
  <si>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</si>
  <si>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</si>
  <si>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</si>
  <si>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</si>
  <si>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</si>
  <si>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</si>
  <si>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</si>
  <si>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</si>
  <si>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</si>
  <si>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</si>
  <si>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</si>
  <si>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</si>
  <si>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</si>
  <si>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</si>
  <si>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</si>
  <si>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</si>
  <si>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</si>
  <si>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</si>
  <si>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</si>
  <si>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</si>
  <si>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</si>
  <si>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</si>
  <si>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</si>
  <si>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</si>
  <si>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</si>
  <si>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</si>
  <si>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</si>
  <si>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</si>
  <si>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</si>
  <si>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</si>
  <si>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</si>
  <si>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</si>
  <si>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</si>
  <si>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</si>
  <si>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</si>
  <si>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</si>
  <si>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</si>
  <si>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</si>
  <si>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</si>
  <si>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</si>
  <si>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</si>
  <si>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</si>
  <si>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</si>
  <si>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</si>
  <si>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</si>
  <si>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</si>
  <si>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</si>
  <si>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</si>
  <si>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</si>
  <si>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</si>
  <si>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</si>
  <si>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</si>
  <si>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</si>
  <si>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</si>
  <si>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</si>
  <si>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</si>
  <si>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</si>
  <si>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</si>
  <si>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</si>
  <si>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</si>
  <si>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</si>
  <si>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</si>
  <si>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</si>
  <si>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</si>
  <si>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</si>
  <si>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</si>
  <si>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</si>
  <si>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</si>
  <si>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</si>
  <si>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</si>
  <si>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</si>
  <si>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</si>
  <si>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</si>
  <si>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</si>
  <si>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</si>
  <si>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</si>
  <si>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</si>
  <si>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</si>
  <si>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</si>
  <si>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</si>
  <si>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</si>
  <si>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</si>
  <si>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</si>
  <si>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</si>
  <si>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</si>
  <si>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</si>
  <si>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</si>
  <si>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</si>
  <si>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</si>
  <si>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</si>
  <si>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</si>
  <si>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</si>
  <si>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</si>
  <si>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</si>
  <si>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</si>
  <si>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</si>
  <si>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</si>
  <si>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</si>
  <si>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</si>
  <si>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</si>
  <si>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</si>
  <si>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</si>
  <si>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</si>
  <si>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</si>
  <si>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</si>
  <si>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</si>
  <si>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</si>
  <si>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</si>
  <si>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</si>
  <si>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</si>
  <si>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</si>
  <si>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</si>
  <si>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</si>
  <si>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</si>
  <si>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</si>
  <si>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</si>
  <si>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</si>
  <si>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</si>
  <si>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</si>
  <si>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</si>
  <si>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</si>
  <si>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</si>
  <si>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</si>
  <si>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</si>
  <si>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</si>
  <si>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</si>
  <si>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</si>
  <si>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</si>
  <si>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</si>
  <si>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</si>
  <si>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</si>
  <si>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</si>
  <si>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</si>
  <si>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</si>
  <si>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</si>
  <si>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</si>
  <si>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</si>
  <si>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</si>
  <si>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</si>
  <si>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</si>
  <si>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</si>
  <si>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</si>
  <si>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</si>
  <si>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</si>
  <si>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</si>
  <si>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</si>
  <si>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</si>
  <si>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</si>
  <si>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</si>
  <si>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</si>
  <si>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</si>
  <si>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</si>
  <si>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</si>
  <si>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</si>
  <si>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</si>
  <si>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</si>
  <si>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</si>
  <si>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</si>
  <si>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</si>
  <si>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</si>
  <si>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</si>
  <si>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</si>
  <si>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</si>
  <si>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</si>
  <si>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</si>
  <si>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</si>
  <si>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</si>
  <si>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</si>
  <si>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</si>
  <si>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</si>
  <si>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</si>
  <si>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</si>
  <si>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</si>
  <si>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</si>
  <si>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</si>
  <si>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</si>
  <si>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</si>
  <si>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</si>
  <si>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</si>
  <si>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</si>
  <si>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</si>
  <si>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</si>
  <si>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</si>
  <si>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</si>
  <si>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</si>
  <si>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</si>
  <si>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</si>
  <si>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</si>
  <si>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</si>
  <si>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</si>
  <si>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</si>
  <si>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</si>
  <si>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</si>
  <si>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</si>
  <si>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</si>
  <si>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</si>
  <si>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</si>
  <si>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</si>
  <si>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</si>
  <si>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</si>
  <si>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</si>
  <si>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</si>
  <si>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</si>
  <si>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</si>
  <si>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</si>
  <si>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</si>
  <si>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</si>
  <si>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</si>
  <si>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</si>
  <si>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</si>
  <si>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</si>
  <si>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</si>
  <si>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</si>
  <si>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</si>
  <si>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</si>
  <si>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</si>
  <si>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</si>
  <si>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</si>
  <si>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</si>
  <si>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</si>
  <si>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</si>
  <si>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</si>
  <si>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</si>
  <si>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</si>
  <si>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</si>
  <si>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</si>
  <si>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</si>
  <si>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</si>
  <si>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</si>
  <si>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</si>
  <si>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</si>
  <si>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</si>
  <si>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</si>
  <si>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</si>
  <si>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</si>
  <si>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</si>
  <si>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</si>
  <si>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</si>
  <si>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</si>
  <si>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</si>
  <si>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</si>
  <si>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</si>
  <si>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</si>
  <si>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</si>
  <si>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</si>
  <si>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</si>
  <si>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</si>
  <si>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</si>
  <si>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</si>
  <si>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</si>
  <si>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</si>
  <si>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</si>
  <si>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</si>
  <si>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</si>
  <si>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</si>
  <si>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</si>
  <si>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</si>
  <si>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</si>
  <si>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</si>
  <si>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</si>
  <si>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</si>
  <si>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</si>
  <si>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</si>
  <si>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</si>
  <si>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</si>
  <si>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</si>
  <si>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</si>
  <si>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</si>
  <si>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</si>
  <si>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</si>
  <si>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</si>
  <si>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</si>
  <si>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</si>
  <si>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</si>
  <si>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</si>
  <si>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</si>
  <si>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</si>
  <si>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</si>
  <si>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</si>
  <si>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</si>
  <si>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</si>
  <si>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</si>
  <si>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</si>
  <si>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</si>
  <si>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</si>
  <si>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</si>
  <si>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</si>
  <si>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</si>
  <si>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</si>
  <si>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</si>
  <si>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</si>
  <si>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</si>
  <si>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</si>
  <si>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</si>
  <si>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</si>
  <si>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</si>
  <si>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</si>
  <si>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</si>
  <si>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</si>
  <si>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</si>
  <si>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</si>
  <si>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</si>
  <si>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</si>
  <si>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</si>
  <si>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</si>
  <si>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</si>
  <si>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</si>
  <si>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</si>
  <si>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</si>
  <si>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</si>
  <si>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</si>
  <si>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</si>
  <si>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</si>
  <si>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</si>
  <si>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</si>
  <si>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</si>
  <si>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</si>
  <si>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</si>
  <si>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</si>
  <si>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</si>
  <si>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</si>
  <si>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</si>
  <si>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</si>
  <si>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</si>
  <si>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</si>
  <si>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</si>
  <si>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</si>
  <si>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</si>
  <si>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</si>
  <si>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</si>
  <si>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</si>
  <si>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</si>
  <si>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</si>
  <si>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</si>
  <si>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</si>
  <si>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UNION TEMPORAL POR LOS NIÑOS DE CORDOBA</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</si>
  <si>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</si>
  <si>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</si>
  <si>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</si>
  <si>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</si>
  <si>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</si>
  <si>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 MOLINA</t>
  </si>
  <si>
    <t>EUGENIA URQUIJO</t>
  </si>
  <si>
    <t>CALLE 14 A N 11 95 BARIO SEVILLA PISO 2</t>
  </si>
  <si>
    <t>3016067370</t>
  </si>
  <si>
    <t>232020247</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</si>
  <si>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</si>
  <si>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NO</t>
  </si>
  <si>
    <t>23/2020/176</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</si>
  <si>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</si>
  <si>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23/2016/471</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</si>
  <si>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</si>
  <si>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ALCALDIA DISTRITAL DE BARRANQUILLA</t>
  </si>
  <si>
    <t>#012020001479</t>
  </si>
  <si>
    <t>PRESTACIÓN DE SERVICIOS DE APOYO A LA GESTIÓN PARA LA PROMOCIÓN DEL DESARROLLO INTEGRAL A LA PRIMERA INFANCIA.</t>
  </si>
  <si>
    <t>012019001726</t>
  </si>
  <si>
    <t>012017001566</t>
  </si>
  <si>
    <t>012017002484</t>
  </si>
  <si>
    <t>Prestación de servicios de apoyo a la gestión para la promoción del desarrollo integral a la primera infancia</t>
  </si>
  <si>
    <t xml:space="preserve">Aunar esfuerzos y recursos técnicos, físicos, administrativos y económicos entre las partes para atender integralmente en la modalidad institucional a niños y niñas en primera infancia, del distrito de Barranquilla, en el marco de la política de estado “De Cero a Siempre”.  </t>
  </si>
  <si>
    <t>Prestación de servicios de apoyo a la gestión para la promoción del desarrollo integral a la primera infancia.</t>
  </si>
  <si>
    <t>ZUNILDA AVILA FUENTES</t>
  </si>
  <si>
    <t>CRA 5 N 8 E - 46 BARRIO LA BOMBA</t>
  </si>
  <si>
    <t>31163393219</t>
  </si>
  <si>
    <t>FUNDACIONMIALEGREINFANCIA@HOTMAIL.COM</t>
  </si>
  <si>
    <t>PRESTAR LOS SERVICIOS DE EDUCACIÓN INICIAL EN EL MARCO DE LA ATENCIÓN INTEGRAL EN CENTROS DE DESARROLLO INFANTIL EN MEDIO FAMILIAR-, DE CONFORMIDAD CON EL MANUAL OPERATIVO DELA MODALIDAD FAMILIAR, EL LINEAMIENTO TECNICO PARA LA ATNCIÓN A LA PRIMERA INFANCIA Y LAS DIRECTRICES ESTABLECIDAS POR EL ICBF RMONÍA CON LA POLITICA DE ESTADO PARA EL DESARROLLO INTEGRAL DE LA PRIMERA INFANCIA DE CERO A SIEMPRE.</t>
  </si>
  <si>
    <t>2021-23-10000809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</si>
</sst>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0" fillId="8" borderId="0" xfId="5" applyNumberFormat="1" applyFont="1" applyBorder="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3" zoomScale="70" zoomScaleNormal="70" zoomScaleSheetLayoutView="40" zoomScalePageLayoutView="40" workbookViewId="0">
      <selection activeCell="I20" sqref="I20:M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44194.929147453702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2743</v>
      </c>
      <c r="D15" s="35"/>
      <c r="E15" s="35"/>
      <c r="F15" s="5"/>
      <c r="G15" s="32" t="s">
        <v>1168</v>
      </c>
      <c r="H15" s="104" t="s">
        <v>220</v>
      </c>
      <c r="I15" s="32" t="s">
        <v>2629</v>
      </c>
      <c r="J15" s="109" t="s">
        <v>2637</v>
      </c>
      <c r="L15" s="262" t="s">
        <v>8</v>
      </c>
      <c r="M15" s="262"/>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73"/>
      <c r="E20" s="159" t="s">
        <v>2669</v>
      </c>
      <c r="F20" s="274" t="s">
        <v>2712</v>
      </c>
      <c r="G20" s="5"/>
      <c r="H20" s="268"/>
      <c r="I20" s="148" t="s">
        <v>220</v>
      </c>
      <c r="J20" s="149" t="s">
        <v>497</v>
      </c>
      <c r="K20" s="150">
        <v>2383435953</v>
      </c>
      <c r="L20" s="151">
        <v>44194</v>
      </c>
      <c r="M20" s="151">
        <v>44561</v>
      </c>
      <c r="N20" s="134">
        <f>+(M20-L20)/30</f>
        <v>12.233333333333333</v>
      </c>
      <c r="O20" s="137"/>
      <c r="U20" s="133"/>
      <c r="V20" s="106">
        <f ca="1">NOW()</f>
        <v>44194.929147453702</v>
      </c>
      <c r="W20" s="106">
        <f ca="1">NOW()</f>
        <v>44194.929147453702</v>
      </c>
    </row>
    <row r="21" spans="1:23" ht="30" customHeight="1" outlineLevel="1" x14ac:dyDescent="0.25">
      <c r="A21" s="9"/>
      <c r="B21" s="71"/>
      <c r="C21" s="5"/>
      <c r="D21" s="5"/>
      <c r="E21" s="5"/>
      <c r="F21" s="5"/>
      <c r="G21" s="5"/>
      <c r="H21" s="70"/>
      <c r="I21" s="148" t="s">
        <v>220</v>
      </c>
      <c r="J21" s="149" t="s">
        <v>510</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2742</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2681</v>
      </c>
      <c r="C48" s="113" t="s">
        <v>31</v>
      </c>
      <c r="D48" s="111" t="s">
        <v>2682</v>
      </c>
      <c r="E48" s="144">
        <v>43882</v>
      </c>
      <c r="F48" s="144">
        <v>44196</v>
      </c>
      <c r="G48" s="171">
        <f>IF(AND(E48&lt;&gt;"",F48&lt;&gt;""),((F48-E48)/30),"")</f>
        <v>10.466666666666667</v>
      </c>
      <c r="H48" s="115" t="s">
        <v>2697</v>
      </c>
      <c r="I48" s="114" t="s">
        <v>163</v>
      </c>
      <c r="J48" s="114" t="s">
        <v>166</v>
      </c>
      <c r="K48" s="117">
        <v>1615063875</v>
      </c>
      <c r="L48" s="116" t="s">
        <v>1148</v>
      </c>
      <c r="M48" s="118">
        <v>1</v>
      </c>
      <c r="N48" s="116" t="s">
        <v>1151</v>
      </c>
      <c r="O48" s="116" t="s">
        <v>1148</v>
      </c>
      <c r="P48" s="79"/>
    </row>
    <row r="49" spans="1:16" s="6" customFormat="1" ht="24.75" customHeight="1" x14ac:dyDescent="0.25">
      <c r="A49" s="142">
        <v>2</v>
      </c>
      <c r="B49" s="112" t="s">
        <v>2681</v>
      </c>
      <c r="C49" s="113" t="s">
        <v>31</v>
      </c>
      <c r="D49" s="111" t="s">
        <v>2683</v>
      </c>
      <c r="E49" s="144">
        <v>43885</v>
      </c>
      <c r="F49" s="144">
        <v>44196</v>
      </c>
      <c r="G49" s="171">
        <f t="shared" ref="G49:G107" si="2">IF(AND(E49&lt;&gt;"",F49&lt;&gt;""),((F49-E49)/30),"")</f>
        <v>10.366666666666667</v>
      </c>
      <c r="H49" s="115" t="s">
        <v>2698</v>
      </c>
      <c r="I49" s="114" t="s">
        <v>163</v>
      </c>
      <c r="J49" s="114" t="s">
        <v>183</v>
      </c>
      <c r="K49" s="117">
        <v>604359354</v>
      </c>
      <c r="L49" s="116" t="s">
        <v>1148</v>
      </c>
      <c r="M49" s="118">
        <v>1</v>
      </c>
      <c r="N49" s="116" t="s">
        <v>1151</v>
      </c>
      <c r="O49" s="116" t="s">
        <v>1148</v>
      </c>
      <c r="P49" s="79"/>
    </row>
    <row r="50" spans="1:16" s="6" customFormat="1" ht="24.75" customHeight="1" x14ac:dyDescent="0.25">
      <c r="A50" s="142">
        <v>3</v>
      </c>
      <c r="B50" s="112" t="s">
        <v>2681</v>
      </c>
      <c r="C50" s="113" t="s">
        <v>31</v>
      </c>
      <c r="D50" s="111" t="s">
        <v>2684</v>
      </c>
      <c r="E50" s="144">
        <v>43906</v>
      </c>
      <c r="F50" s="144">
        <v>44165</v>
      </c>
      <c r="G50" s="171">
        <f t="shared" si="2"/>
        <v>8.6333333333333329</v>
      </c>
      <c r="H50" s="120" t="s">
        <v>2699</v>
      </c>
      <c r="I50" s="114" t="s">
        <v>220</v>
      </c>
      <c r="J50" s="114" t="s">
        <v>490</v>
      </c>
      <c r="K50" s="117">
        <v>1387559184</v>
      </c>
      <c r="L50" s="116" t="s">
        <v>1148</v>
      </c>
      <c r="M50" s="118">
        <v>1</v>
      </c>
      <c r="N50" s="116" t="s">
        <v>1151</v>
      </c>
      <c r="O50" s="116" t="s">
        <v>1148</v>
      </c>
      <c r="P50" s="79"/>
    </row>
    <row r="51" spans="1:16" s="6" customFormat="1" ht="24.75" customHeight="1" outlineLevel="1" x14ac:dyDescent="0.25">
      <c r="A51" s="142">
        <v>4</v>
      </c>
      <c r="B51" s="112" t="s">
        <v>2681</v>
      </c>
      <c r="C51" s="113" t="s">
        <v>31</v>
      </c>
      <c r="D51" s="111" t="s">
        <v>2685</v>
      </c>
      <c r="E51" s="144">
        <v>43938</v>
      </c>
      <c r="F51" s="144">
        <v>44165</v>
      </c>
      <c r="G51" s="171">
        <f t="shared" si="2"/>
        <v>7.5666666666666664</v>
      </c>
      <c r="H51" s="115" t="s">
        <v>2699</v>
      </c>
      <c r="I51" s="114" t="s">
        <v>220</v>
      </c>
      <c r="J51" s="114" t="s">
        <v>513</v>
      </c>
      <c r="K51" s="117">
        <v>655004089</v>
      </c>
      <c r="L51" s="116" t="s">
        <v>1148</v>
      </c>
      <c r="M51" s="118">
        <v>1</v>
      </c>
      <c r="N51" s="116" t="s">
        <v>27</v>
      </c>
      <c r="O51" s="116" t="s">
        <v>1148</v>
      </c>
      <c r="P51" s="79"/>
    </row>
    <row r="52" spans="1:16" s="7" customFormat="1" ht="24.75" customHeight="1" outlineLevel="1" x14ac:dyDescent="0.25">
      <c r="A52" s="143">
        <v>5</v>
      </c>
      <c r="B52" s="112" t="s">
        <v>2681</v>
      </c>
      <c r="C52" s="113" t="s">
        <v>31</v>
      </c>
      <c r="D52" s="111">
        <v>170</v>
      </c>
      <c r="E52" s="144">
        <v>43484</v>
      </c>
      <c r="F52" s="144">
        <v>43822</v>
      </c>
      <c r="G52" s="171">
        <f t="shared" si="2"/>
        <v>11.266666666666667</v>
      </c>
      <c r="H52" s="120" t="s">
        <v>2698</v>
      </c>
      <c r="I52" s="114" t="s">
        <v>163</v>
      </c>
      <c r="J52" s="114" t="s">
        <v>165</v>
      </c>
      <c r="K52" s="117">
        <v>315372339</v>
      </c>
      <c r="L52" s="116" t="s">
        <v>1148</v>
      </c>
      <c r="M52" s="118">
        <v>1</v>
      </c>
      <c r="N52" s="116" t="s">
        <v>27</v>
      </c>
      <c r="O52" s="116" t="s">
        <v>1148</v>
      </c>
      <c r="P52" s="80"/>
    </row>
    <row r="53" spans="1:16" s="7" customFormat="1" ht="24.75" customHeight="1" outlineLevel="1" x14ac:dyDescent="0.25">
      <c r="A53" s="143">
        <v>6</v>
      </c>
      <c r="B53" s="112" t="s">
        <v>2681</v>
      </c>
      <c r="C53" s="113" t="s">
        <v>31</v>
      </c>
      <c r="D53" s="111">
        <v>230</v>
      </c>
      <c r="E53" s="144">
        <v>43484</v>
      </c>
      <c r="F53" s="144">
        <v>43822</v>
      </c>
      <c r="G53" s="171">
        <f t="shared" si="2"/>
        <v>11.266666666666667</v>
      </c>
      <c r="H53" s="120" t="s">
        <v>2698</v>
      </c>
      <c r="I53" s="114" t="s">
        <v>163</v>
      </c>
      <c r="J53" s="114" t="s">
        <v>165</v>
      </c>
      <c r="K53" s="117">
        <v>435289079</v>
      </c>
      <c r="L53" s="116" t="s">
        <v>1148</v>
      </c>
      <c r="M53" s="118">
        <v>1</v>
      </c>
      <c r="N53" s="116" t="s">
        <v>27</v>
      </c>
      <c r="O53" s="116" t="s">
        <v>1148</v>
      </c>
      <c r="P53" s="80"/>
    </row>
    <row r="54" spans="1:16" s="7" customFormat="1" ht="24.75" customHeight="1" outlineLevel="1" x14ac:dyDescent="0.25">
      <c r="A54" s="143">
        <v>7</v>
      </c>
      <c r="B54" s="112" t="s">
        <v>2681</v>
      </c>
      <c r="C54" s="113" t="s">
        <v>31</v>
      </c>
      <c r="D54" s="111">
        <v>308</v>
      </c>
      <c r="E54" s="144">
        <v>43313</v>
      </c>
      <c r="F54" s="144">
        <v>43449</v>
      </c>
      <c r="G54" s="171">
        <f t="shared" si="2"/>
        <v>4.5333333333333332</v>
      </c>
      <c r="H54" s="115" t="s">
        <v>2700</v>
      </c>
      <c r="I54" s="114" t="s">
        <v>163</v>
      </c>
      <c r="J54" s="114" t="s">
        <v>165</v>
      </c>
      <c r="K54" s="119">
        <v>193596306</v>
      </c>
      <c r="L54" s="116" t="s">
        <v>1148</v>
      </c>
      <c r="M54" s="118">
        <v>1</v>
      </c>
      <c r="N54" s="116" t="s">
        <v>27</v>
      </c>
      <c r="O54" s="116" t="s">
        <v>1148</v>
      </c>
      <c r="P54" s="80"/>
    </row>
    <row r="55" spans="1:16" s="7" customFormat="1" ht="24.75" customHeight="1" outlineLevel="1" x14ac:dyDescent="0.25">
      <c r="A55" s="143">
        <v>8</v>
      </c>
      <c r="B55" s="112" t="s">
        <v>2681</v>
      </c>
      <c r="C55" s="113" t="s">
        <v>31</v>
      </c>
      <c r="D55" s="111">
        <v>368</v>
      </c>
      <c r="E55" s="144">
        <v>43405</v>
      </c>
      <c r="F55" s="144">
        <v>43441</v>
      </c>
      <c r="G55" s="171">
        <f t="shared" si="2"/>
        <v>1.2</v>
      </c>
      <c r="H55" s="115" t="s">
        <v>2701</v>
      </c>
      <c r="I55" s="114" t="s">
        <v>163</v>
      </c>
      <c r="J55" s="114" t="s">
        <v>165</v>
      </c>
      <c r="K55" s="119">
        <v>53610017</v>
      </c>
      <c r="L55" s="116" t="s">
        <v>1148</v>
      </c>
      <c r="M55" s="118">
        <v>1</v>
      </c>
      <c r="N55" s="116" t="s">
        <v>27</v>
      </c>
      <c r="O55" s="116" t="s">
        <v>1148</v>
      </c>
      <c r="P55" s="80"/>
    </row>
    <row r="56" spans="1:16" s="7" customFormat="1" ht="24.75" customHeight="1" outlineLevel="1" x14ac:dyDescent="0.25">
      <c r="A56" s="143">
        <v>9</v>
      </c>
      <c r="B56" s="112" t="s">
        <v>2681</v>
      </c>
      <c r="C56" s="113" t="s">
        <v>31</v>
      </c>
      <c r="D56" s="111">
        <v>407</v>
      </c>
      <c r="E56" s="144">
        <v>43405</v>
      </c>
      <c r="F56" s="144">
        <v>43441</v>
      </c>
      <c r="G56" s="171">
        <f t="shared" si="2"/>
        <v>1.2</v>
      </c>
      <c r="H56" s="115" t="s">
        <v>2701</v>
      </c>
      <c r="I56" s="114" t="s">
        <v>163</v>
      </c>
      <c r="J56" s="114" t="s">
        <v>165</v>
      </c>
      <c r="K56" s="119">
        <v>43676074</v>
      </c>
      <c r="L56" s="116" t="s">
        <v>1148</v>
      </c>
      <c r="M56" s="118">
        <v>1</v>
      </c>
      <c r="N56" s="116" t="s">
        <v>27</v>
      </c>
      <c r="O56" s="116" t="s">
        <v>1148</v>
      </c>
      <c r="P56" s="80"/>
    </row>
    <row r="57" spans="1:16" s="7" customFormat="1" ht="24.75" customHeight="1" outlineLevel="1" x14ac:dyDescent="0.25">
      <c r="A57" s="143">
        <v>10</v>
      </c>
      <c r="B57" s="64" t="s">
        <v>2681</v>
      </c>
      <c r="C57" s="65" t="s">
        <v>31</v>
      </c>
      <c r="D57" s="63">
        <v>408</v>
      </c>
      <c r="E57" s="144">
        <v>43405</v>
      </c>
      <c r="F57" s="144">
        <v>43441</v>
      </c>
      <c r="G57" s="171">
        <f t="shared" si="2"/>
        <v>1.2</v>
      </c>
      <c r="H57" s="64" t="s">
        <v>2701</v>
      </c>
      <c r="I57" s="63" t="s">
        <v>163</v>
      </c>
      <c r="J57" s="63" t="s">
        <v>165</v>
      </c>
      <c r="K57" s="66">
        <v>42267168</v>
      </c>
      <c r="L57" s="65" t="s">
        <v>1148</v>
      </c>
      <c r="M57" s="67">
        <v>1</v>
      </c>
      <c r="N57" s="65" t="s">
        <v>27</v>
      </c>
      <c r="O57" s="65" t="s">
        <v>1148</v>
      </c>
      <c r="P57" s="80"/>
    </row>
    <row r="58" spans="1:16" s="7" customFormat="1" ht="24.75" customHeight="1" outlineLevel="1" x14ac:dyDescent="0.25">
      <c r="A58" s="143">
        <v>11</v>
      </c>
      <c r="B58" s="64" t="s">
        <v>2681</v>
      </c>
      <c r="C58" s="65" t="s">
        <v>31</v>
      </c>
      <c r="D58" s="63">
        <v>592</v>
      </c>
      <c r="E58" s="144">
        <v>43448</v>
      </c>
      <c r="F58" s="144">
        <v>43921</v>
      </c>
      <c r="G58" s="171">
        <f t="shared" si="2"/>
        <v>15.766666666666667</v>
      </c>
      <c r="H58" s="64" t="s">
        <v>2702</v>
      </c>
      <c r="I58" s="63" t="s">
        <v>163</v>
      </c>
      <c r="J58" s="63" t="s">
        <v>165</v>
      </c>
      <c r="K58" s="66">
        <v>464342251</v>
      </c>
      <c r="L58" s="65" t="s">
        <v>1148</v>
      </c>
      <c r="M58" s="67">
        <v>1</v>
      </c>
      <c r="N58" s="65" t="s">
        <v>27</v>
      </c>
      <c r="O58" s="65" t="s">
        <v>1148</v>
      </c>
      <c r="P58" s="80"/>
    </row>
    <row r="59" spans="1:16" s="7" customFormat="1" ht="24.75" customHeight="1" outlineLevel="1" x14ac:dyDescent="0.25">
      <c r="A59" s="143">
        <v>12</v>
      </c>
      <c r="B59" s="64" t="s">
        <v>2681</v>
      </c>
      <c r="C59" s="65" t="s">
        <v>31</v>
      </c>
      <c r="D59" s="63">
        <v>460</v>
      </c>
      <c r="E59" s="144">
        <v>43040</v>
      </c>
      <c r="F59" s="144">
        <v>43404</v>
      </c>
      <c r="G59" s="171">
        <f t="shared" si="2"/>
        <v>12.133333333333333</v>
      </c>
      <c r="H59" s="64" t="s">
        <v>2701</v>
      </c>
      <c r="I59" s="63" t="s">
        <v>163</v>
      </c>
      <c r="J59" s="63" t="s">
        <v>165</v>
      </c>
      <c r="K59" s="66">
        <v>377504703</v>
      </c>
      <c r="L59" s="65" t="s">
        <v>1148</v>
      </c>
      <c r="M59" s="67">
        <v>1</v>
      </c>
      <c r="N59" s="65" t="s">
        <v>27</v>
      </c>
      <c r="O59" s="65" t="s">
        <v>1148</v>
      </c>
      <c r="P59" s="80"/>
    </row>
    <row r="60" spans="1:16" s="7" customFormat="1" ht="24.75" customHeight="1" outlineLevel="1" x14ac:dyDescent="0.25">
      <c r="A60" s="143">
        <v>13</v>
      </c>
      <c r="B60" s="64" t="s">
        <v>2681</v>
      </c>
      <c r="C60" s="65" t="s">
        <v>31</v>
      </c>
      <c r="D60" s="63">
        <v>465</v>
      </c>
      <c r="E60" s="144">
        <v>43040</v>
      </c>
      <c r="F60" s="144">
        <v>43404</v>
      </c>
      <c r="G60" s="171">
        <f t="shared" si="2"/>
        <v>12.133333333333333</v>
      </c>
      <c r="H60" s="64" t="s">
        <v>2701</v>
      </c>
      <c r="I60" s="63" t="s">
        <v>163</v>
      </c>
      <c r="J60" s="63" t="s">
        <v>165</v>
      </c>
      <c r="K60" s="66">
        <v>384112559</v>
      </c>
      <c r="L60" s="65" t="s">
        <v>1148</v>
      </c>
      <c r="M60" s="67">
        <v>1</v>
      </c>
      <c r="N60" s="65" t="s">
        <v>27</v>
      </c>
      <c r="O60" s="65" t="s">
        <v>1148</v>
      </c>
      <c r="P60" s="80"/>
    </row>
    <row r="61" spans="1:16" s="7" customFormat="1" ht="24.75" customHeight="1" outlineLevel="1" x14ac:dyDescent="0.25">
      <c r="A61" s="143">
        <v>14</v>
      </c>
      <c r="B61" s="64" t="s">
        <v>2681</v>
      </c>
      <c r="C61" s="65" t="s">
        <v>31</v>
      </c>
      <c r="D61" s="63">
        <v>466</v>
      </c>
      <c r="E61" s="144">
        <v>43040</v>
      </c>
      <c r="F61" s="144">
        <v>43404</v>
      </c>
      <c r="G61" s="171">
        <f t="shared" si="2"/>
        <v>12.133333333333333</v>
      </c>
      <c r="H61" s="64" t="s">
        <v>2701</v>
      </c>
      <c r="I61" s="63" t="s">
        <v>163</v>
      </c>
      <c r="J61" s="63" t="s">
        <v>165</v>
      </c>
      <c r="K61" s="66">
        <v>470386617</v>
      </c>
      <c r="L61" s="65" t="s">
        <v>1148</v>
      </c>
      <c r="M61" s="67">
        <v>1</v>
      </c>
      <c r="N61" s="65" t="s">
        <v>27</v>
      </c>
      <c r="O61" s="65" t="s">
        <v>1148</v>
      </c>
      <c r="P61" s="80"/>
    </row>
    <row r="62" spans="1:16" s="7" customFormat="1" ht="24.75" customHeight="1" outlineLevel="1" x14ac:dyDescent="0.25">
      <c r="A62" s="143">
        <v>15</v>
      </c>
      <c r="B62" s="64" t="s">
        <v>2681</v>
      </c>
      <c r="C62" s="65" t="s">
        <v>31</v>
      </c>
      <c r="D62" s="63">
        <v>149</v>
      </c>
      <c r="E62" s="144">
        <v>42398</v>
      </c>
      <c r="F62" s="144">
        <v>42674</v>
      </c>
      <c r="G62" s="171">
        <f t="shared" si="2"/>
        <v>9.1999999999999993</v>
      </c>
      <c r="H62" s="64" t="s">
        <v>2703</v>
      </c>
      <c r="I62" s="63" t="s">
        <v>163</v>
      </c>
      <c r="J62" s="63" t="s">
        <v>165</v>
      </c>
      <c r="K62" s="66">
        <v>1444819255</v>
      </c>
      <c r="L62" s="65" t="s">
        <v>1148</v>
      </c>
      <c r="M62" s="67">
        <v>1</v>
      </c>
      <c r="N62" s="65" t="s">
        <v>27</v>
      </c>
      <c r="O62" s="65" t="s">
        <v>1148</v>
      </c>
      <c r="P62" s="80"/>
    </row>
    <row r="63" spans="1:16" s="7" customFormat="1" ht="24.75" customHeight="1" outlineLevel="1" x14ac:dyDescent="0.25">
      <c r="A63" s="143">
        <v>16</v>
      </c>
      <c r="B63" s="64" t="s">
        <v>2681</v>
      </c>
      <c r="C63" s="65" t="s">
        <v>31</v>
      </c>
      <c r="D63" s="63">
        <v>191</v>
      </c>
      <c r="E63" s="144">
        <v>42398</v>
      </c>
      <c r="F63" s="144">
        <v>42674</v>
      </c>
      <c r="G63" s="171">
        <f t="shared" si="2"/>
        <v>9.1999999999999993</v>
      </c>
      <c r="H63" s="64" t="s">
        <v>2704</v>
      </c>
      <c r="I63" s="63" t="s">
        <v>163</v>
      </c>
      <c r="J63" s="63" t="s">
        <v>165</v>
      </c>
      <c r="K63" s="66">
        <v>359780800</v>
      </c>
      <c r="L63" s="65" t="s">
        <v>1148</v>
      </c>
      <c r="M63" s="67">
        <v>1</v>
      </c>
      <c r="N63" s="65" t="s">
        <v>27</v>
      </c>
      <c r="O63" s="65" t="s">
        <v>1148</v>
      </c>
      <c r="P63" s="80"/>
    </row>
    <row r="64" spans="1:16" s="7" customFormat="1" ht="24.75" customHeight="1" outlineLevel="1" x14ac:dyDescent="0.25">
      <c r="A64" s="143">
        <v>17</v>
      </c>
      <c r="B64" s="64" t="s">
        <v>2681</v>
      </c>
      <c r="C64" s="65" t="s">
        <v>31</v>
      </c>
      <c r="D64" s="63">
        <v>192</v>
      </c>
      <c r="E64" s="144">
        <v>42398</v>
      </c>
      <c r="F64" s="144">
        <v>42674</v>
      </c>
      <c r="G64" s="171">
        <f t="shared" si="2"/>
        <v>9.1999999999999993</v>
      </c>
      <c r="H64" s="64" t="s">
        <v>2704</v>
      </c>
      <c r="I64" s="63" t="s">
        <v>163</v>
      </c>
      <c r="J64" s="63" t="s">
        <v>165</v>
      </c>
      <c r="K64" s="66">
        <v>291061550</v>
      </c>
      <c r="L64" s="65" t="s">
        <v>1148</v>
      </c>
      <c r="M64" s="67">
        <v>1</v>
      </c>
      <c r="N64" s="65" t="s">
        <v>27</v>
      </c>
      <c r="O64" s="65" t="s">
        <v>1148</v>
      </c>
      <c r="P64" s="80"/>
    </row>
    <row r="65" spans="1:16" s="7" customFormat="1" ht="24.75" customHeight="1" outlineLevel="1" x14ac:dyDescent="0.25">
      <c r="A65" s="143">
        <v>18</v>
      </c>
      <c r="B65" s="64" t="s">
        <v>2681</v>
      </c>
      <c r="C65" s="65" t="s">
        <v>31</v>
      </c>
      <c r="D65" s="63">
        <v>193</v>
      </c>
      <c r="E65" s="144">
        <v>42398</v>
      </c>
      <c r="F65" s="144">
        <v>42674</v>
      </c>
      <c r="G65" s="171">
        <f t="shared" si="2"/>
        <v>9.1999999999999993</v>
      </c>
      <c r="H65" s="64" t="s">
        <v>2704</v>
      </c>
      <c r="I65" s="63" t="s">
        <v>163</v>
      </c>
      <c r="J65" s="63" t="s">
        <v>165</v>
      </c>
      <c r="K65" s="66">
        <v>505928700</v>
      </c>
      <c r="L65" s="65" t="s">
        <v>1148</v>
      </c>
      <c r="M65" s="67">
        <v>1</v>
      </c>
      <c r="N65" s="65" t="s">
        <v>27</v>
      </c>
      <c r="O65" s="65" t="s">
        <v>1148</v>
      </c>
      <c r="P65" s="80"/>
    </row>
    <row r="66" spans="1:16" s="7" customFormat="1" ht="24.75" customHeight="1" outlineLevel="1" x14ac:dyDescent="0.25">
      <c r="A66" s="143">
        <v>19</v>
      </c>
      <c r="B66" s="64" t="s">
        <v>2681</v>
      </c>
      <c r="C66" s="65" t="s">
        <v>31</v>
      </c>
      <c r="D66" s="63">
        <v>198</v>
      </c>
      <c r="E66" s="144">
        <v>42398</v>
      </c>
      <c r="F66" s="144">
        <v>42674</v>
      </c>
      <c r="G66" s="171">
        <f t="shared" si="2"/>
        <v>9.1999999999999993</v>
      </c>
      <c r="H66" s="64" t="s">
        <v>2704</v>
      </c>
      <c r="I66" s="63" t="s">
        <v>163</v>
      </c>
      <c r="J66" s="63" t="s">
        <v>165</v>
      </c>
      <c r="K66" s="66">
        <v>335242500</v>
      </c>
      <c r="L66" s="65" t="s">
        <v>1148</v>
      </c>
      <c r="M66" s="67">
        <v>1</v>
      </c>
      <c r="N66" s="65" t="s">
        <v>27</v>
      </c>
      <c r="O66" s="65" t="s">
        <v>1148</v>
      </c>
      <c r="P66" s="80"/>
    </row>
    <row r="67" spans="1:16" s="7" customFormat="1" ht="24.75" customHeight="1" outlineLevel="1" x14ac:dyDescent="0.25">
      <c r="A67" s="143">
        <v>20</v>
      </c>
      <c r="B67" s="64" t="s">
        <v>2681</v>
      </c>
      <c r="C67" s="65" t="s">
        <v>31</v>
      </c>
      <c r="D67" s="63">
        <v>658</v>
      </c>
      <c r="E67" s="144">
        <v>42667</v>
      </c>
      <c r="F67" s="144">
        <v>43039</v>
      </c>
      <c r="G67" s="171">
        <f t="shared" si="2"/>
        <v>12.4</v>
      </c>
      <c r="H67" s="64" t="s">
        <v>2705</v>
      </c>
      <c r="I67" s="63" t="s">
        <v>163</v>
      </c>
      <c r="J67" s="63" t="s">
        <v>165</v>
      </c>
      <c r="K67" s="66">
        <v>423022200</v>
      </c>
      <c r="L67" s="65" t="s">
        <v>1148</v>
      </c>
      <c r="M67" s="67">
        <v>1</v>
      </c>
      <c r="N67" s="65" t="s">
        <v>27</v>
      </c>
      <c r="O67" s="65" t="s">
        <v>1148</v>
      </c>
      <c r="P67" s="80"/>
    </row>
    <row r="68" spans="1:16" s="7" customFormat="1" ht="24.75" customHeight="1" outlineLevel="1" x14ac:dyDescent="0.25">
      <c r="A68" s="142">
        <v>21</v>
      </c>
      <c r="B68" s="122" t="s">
        <v>2681</v>
      </c>
      <c r="C68" s="124" t="s">
        <v>31</v>
      </c>
      <c r="D68" s="121">
        <v>670</v>
      </c>
      <c r="E68" s="144">
        <v>42667</v>
      </c>
      <c r="F68" s="144">
        <v>43039</v>
      </c>
      <c r="G68" s="171">
        <f t="shared" si="2"/>
        <v>12.4</v>
      </c>
      <c r="H68" s="122" t="s">
        <v>2706</v>
      </c>
      <c r="I68" s="121" t="s">
        <v>163</v>
      </c>
      <c r="J68" s="121" t="s">
        <v>165</v>
      </c>
      <c r="K68" s="123">
        <v>454045240</v>
      </c>
      <c r="L68" s="124" t="s">
        <v>1148</v>
      </c>
      <c r="M68" s="118">
        <v>1</v>
      </c>
      <c r="N68" s="124" t="s">
        <v>27</v>
      </c>
      <c r="O68" s="124" t="s">
        <v>1148</v>
      </c>
      <c r="P68" s="80"/>
    </row>
    <row r="69" spans="1:16" s="7" customFormat="1" ht="24.75" customHeight="1" outlineLevel="1" x14ac:dyDescent="0.25">
      <c r="A69" s="142">
        <v>22</v>
      </c>
      <c r="B69" s="122" t="s">
        <v>2681</v>
      </c>
      <c r="C69" s="124" t="s">
        <v>31</v>
      </c>
      <c r="D69" s="121">
        <v>698</v>
      </c>
      <c r="E69" s="144">
        <v>42667</v>
      </c>
      <c r="F69" s="144">
        <v>43039</v>
      </c>
      <c r="G69" s="171">
        <f t="shared" si="2"/>
        <v>12.4</v>
      </c>
      <c r="H69" s="122" t="s">
        <v>2706</v>
      </c>
      <c r="I69" s="121" t="s">
        <v>163</v>
      </c>
      <c r="J69" s="121" t="s">
        <v>165</v>
      </c>
      <c r="K69" s="123">
        <v>642811320</v>
      </c>
      <c r="L69" s="124" t="s">
        <v>1148</v>
      </c>
      <c r="M69" s="118">
        <v>1</v>
      </c>
      <c r="N69" s="124" t="s">
        <v>27</v>
      </c>
      <c r="O69" s="124" t="s">
        <v>26</v>
      </c>
      <c r="P69" s="80"/>
    </row>
    <row r="70" spans="1:16" s="7" customFormat="1" ht="24.75" customHeight="1" outlineLevel="1" x14ac:dyDescent="0.25">
      <c r="A70" s="142">
        <v>23</v>
      </c>
      <c r="B70" s="122" t="s">
        <v>2681</v>
      </c>
      <c r="C70" s="124" t="s">
        <v>31</v>
      </c>
      <c r="D70" s="121">
        <v>809</v>
      </c>
      <c r="E70" s="144">
        <v>42667</v>
      </c>
      <c r="F70" s="144">
        <v>43039</v>
      </c>
      <c r="G70" s="171">
        <f t="shared" si="2"/>
        <v>12.4</v>
      </c>
      <c r="H70" s="122" t="s">
        <v>2706</v>
      </c>
      <c r="I70" s="121" t="s">
        <v>163</v>
      </c>
      <c r="J70" s="121" t="s">
        <v>165</v>
      </c>
      <c r="K70" s="123">
        <v>376407214</v>
      </c>
      <c r="L70" s="124" t="s">
        <v>1148</v>
      </c>
      <c r="M70" s="118">
        <v>1</v>
      </c>
      <c r="N70" s="124" t="s">
        <v>27</v>
      </c>
      <c r="O70" s="124" t="s">
        <v>1148</v>
      </c>
      <c r="P70" s="80"/>
    </row>
    <row r="71" spans="1:16" s="7" customFormat="1" ht="24.75" customHeight="1" outlineLevel="1" x14ac:dyDescent="0.25">
      <c r="A71" s="142">
        <v>24</v>
      </c>
      <c r="B71" s="122" t="s">
        <v>2681</v>
      </c>
      <c r="C71" s="124" t="s">
        <v>31</v>
      </c>
      <c r="D71" s="121">
        <v>139</v>
      </c>
      <c r="E71" s="144">
        <v>42033</v>
      </c>
      <c r="F71" s="144">
        <v>42369</v>
      </c>
      <c r="G71" s="171">
        <f t="shared" si="2"/>
        <v>11.2</v>
      </c>
      <c r="H71" s="122" t="s">
        <v>2707</v>
      </c>
      <c r="I71" s="121" t="s">
        <v>163</v>
      </c>
      <c r="J71" s="121" t="s">
        <v>165</v>
      </c>
      <c r="K71" s="123">
        <v>1455843748</v>
      </c>
      <c r="L71" s="124" t="s">
        <v>1148</v>
      </c>
      <c r="M71" s="118">
        <v>1</v>
      </c>
      <c r="N71" s="124" t="s">
        <v>27</v>
      </c>
      <c r="O71" s="124" t="s">
        <v>26</v>
      </c>
      <c r="P71" s="80"/>
    </row>
    <row r="72" spans="1:16" s="7" customFormat="1" ht="24.75" customHeight="1" outlineLevel="1" x14ac:dyDescent="0.25">
      <c r="A72" s="143">
        <v>25</v>
      </c>
      <c r="B72" s="122" t="s">
        <v>2681</v>
      </c>
      <c r="C72" s="124" t="s">
        <v>31</v>
      </c>
      <c r="D72" s="121" t="s">
        <v>2686</v>
      </c>
      <c r="E72" s="144">
        <v>42025</v>
      </c>
      <c r="F72" s="144">
        <v>42369</v>
      </c>
      <c r="G72" s="171">
        <f t="shared" si="2"/>
        <v>11.466666666666667</v>
      </c>
      <c r="H72" s="122" t="s">
        <v>2708</v>
      </c>
      <c r="I72" s="121" t="s">
        <v>163</v>
      </c>
      <c r="J72" s="121" t="s">
        <v>165</v>
      </c>
      <c r="K72" s="123">
        <v>391937700</v>
      </c>
      <c r="L72" s="124" t="s">
        <v>1148</v>
      </c>
      <c r="M72" s="118">
        <v>1</v>
      </c>
      <c r="N72" s="124" t="s">
        <v>27</v>
      </c>
      <c r="O72" s="124" t="s">
        <v>1148</v>
      </c>
      <c r="P72" s="80"/>
    </row>
    <row r="73" spans="1:16" s="7" customFormat="1" ht="24.75" customHeight="1" outlineLevel="1" x14ac:dyDescent="0.25">
      <c r="A73" s="143">
        <v>26</v>
      </c>
      <c r="B73" s="122" t="s">
        <v>2681</v>
      </c>
      <c r="C73" s="124" t="s">
        <v>31</v>
      </c>
      <c r="D73" s="121" t="s">
        <v>2687</v>
      </c>
      <c r="E73" s="144">
        <v>42025</v>
      </c>
      <c r="F73" s="144">
        <v>42369</v>
      </c>
      <c r="G73" s="171">
        <f t="shared" si="2"/>
        <v>11.466666666666667</v>
      </c>
      <c r="H73" s="122" t="s">
        <v>2708</v>
      </c>
      <c r="I73" s="121" t="s">
        <v>163</v>
      </c>
      <c r="J73" s="121" t="s">
        <v>165</v>
      </c>
      <c r="K73" s="123">
        <v>588805740</v>
      </c>
      <c r="L73" s="124" t="s">
        <v>1148</v>
      </c>
      <c r="M73" s="118">
        <v>1</v>
      </c>
      <c r="N73" s="124" t="s">
        <v>27</v>
      </c>
      <c r="O73" s="124" t="s">
        <v>1148</v>
      </c>
      <c r="P73" s="80"/>
    </row>
    <row r="74" spans="1:16" s="7" customFormat="1" ht="24.75" customHeight="1" outlineLevel="1" x14ac:dyDescent="0.25">
      <c r="A74" s="143">
        <v>27</v>
      </c>
      <c r="B74" s="122" t="s">
        <v>2681</v>
      </c>
      <c r="C74" s="124" t="s">
        <v>31</v>
      </c>
      <c r="D74" s="121" t="s">
        <v>2688</v>
      </c>
      <c r="E74" s="144">
        <v>42025</v>
      </c>
      <c r="F74" s="144">
        <v>42369</v>
      </c>
      <c r="G74" s="171">
        <f t="shared" si="2"/>
        <v>11.466666666666667</v>
      </c>
      <c r="H74" s="122" t="s">
        <v>2708</v>
      </c>
      <c r="I74" s="121" t="s">
        <v>163</v>
      </c>
      <c r="J74" s="121" t="s">
        <v>165</v>
      </c>
      <c r="K74" s="123">
        <v>335267170</v>
      </c>
      <c r="L74" s="124" t="s">
        <v>1148</v>
      </c>
      <c r="M74" s="118">
        <v>1</v>
      </c>
      <c r="N74" s="124" t="s">
        <v>27</v>
      </c>
      <c r="O74" s="124" t="s">
        <v>1148</v>
      </c>
      <c r="P74" s="80"/>
    </row>
    <row r="75" spans="1:16" s="7" customFormat="1" ht="24.75" customHeight="1" outlineLevel="1" x14ac:dyDescent="0.25">
      <c r="A75" s="143">
        <v>28</v>
      </c>
      <c r="B75" s="122" t="s">
        <v>2681</v>
      </c>
      <c r="C75" s="124" t="s">
        <v>31</v>
      </c>
      <c r="D75" s="121">
        <v>112</v>
      </c>
      <c r="E75" s="144">
        <v>41663</v>
      </c>
      <c r="F75" s="144">
        <v>42034</v>
      </c>
      <c r="G75" s="171">
        <f t="shared" si="2"/>
        <v>12.366666666666667</v>
      </c>
      <c r="H75" s="122" t="s">
        <v>2707</v>
      </c>
      <c r="I75" s="121" t="s">
        <v>163</v>
      </c>
      <c r="J75" s="121" t="s">
        <v>165</v>
      </c>
      <c r="K75" s="123">
        <v>1063282810</v>
      </c>
      <c r="L75" s="124" t="s">
        <v>1148</v>
      </c>
      <c r="M75" s="118">
        <v>1</v>
      </c>
      <c r="N75" s="124" t="s">
        <v>27</v>
      </c>
      <c r="O75" s="124" t="s">
        <v>1148</v>
      </c>
      <c r="P75" s="80"/>
    </row>
    <row r="76" spans="1:16" s="7" customFormat="1" ht="24.75" customHeight="1" outlineLevel="1" x14ac:dyDescent="0.25">
      <c r="A76" s="143">
        <v>29</v>
      </c>
      <c r="B76" s="122" t="s">
        <v>2681</v>
      </c>
      <c r="C76" s="124" t="s">
        <v>31</v>
      </c>
      <c r="D76" s="121" t="s">
        <v>2689</v>
      </c>
      <c r="E76" s="144">
        <v>43484</v>
      </c>
      <c r="F76" s="144">
        <v>43822</v>
      </c>
      <c r="G76" s="171">
        <f t="shared" si="2"/>
        <v>11.266666666666667</v>
      </c>
      <c r="H76" s="122" t="s">
        <v>2709</v>
      </c>
      <c r="I76" s="121" t="s">
        <v>163</v>
      </c>
      <c r="J76" s="121" t="s">
        <v>183</v>
      </c>
      <c r="K76" s="123">
        <v>500693197</v>
      </c>
      <c r="L76" s="124" t="s">
        <v>1148</v>
      </c>
      <c r="M76" s="118">
        <v>1</v>
      </c>
      <c r="N76" s="124" t="s">
        <v>2639</v>
      </c>
      <c r="O76" s="124" t="s">
        <v>1148</v>
      </c>
      <c r="P76" s="80"/>
    </row>
    <row r="77" spans="1:16" s="7" customFormat="1" ht="24.75" customHeight="1" outlineLevel="1" x14ac:dyDescent="0.25">
      <c r="A77" s="143">
        <v>30</v>
      </c>
      <c r="B77" s="122" t="s">
        <v>2681</v>
      </c>
      <c r="C77" s="124" t="s">
        <v>31</v>
      </c>
      <c r="D77" s="121" t="s">
        <v>2690</v>
      </c>
      <c r="E77" s="144">
        <v>43484</v>
      </c>
      <c r="F77" s="144">
        <v>43822</v>
      </c>
      <c r="G77" s="171">
        <f t="shared" si="2"/>
        <v>11.266666666666667</v>
      </c>
      <c r="H77" s="122" t="s">
        <v>2709</v>
      </c>
      <c r="I77" s="121" t="s">
        <v>163</v>
      </c>
      <c r="J77" s="121" t="s">
        <v>183</v>
      </c>
      <c r="K77" s="123">
        <v>582190022</v>
      </c>
      <c r="L77" s="124" t="s">
        <v>1148</v>
      </c>
      <c r="M77" s="118">
        <v>1</v>
      </c>
      <c r="N77" s="124" t="s">
        <v>27</v>
      </c>
      <c r="O77" s="124" t="s">
        <v>1148</v>
      </c>
      <c r="P77" s="80"/>
    </row>
    <row r="78" spans="1:16" s="7" customFormat="1" ht="24.75" customHeight="1" outlineLevel="1" x14ac:dyDescent="0.25">
      <c r="A78" s="143">
        <v>31</v>
      </c>
      <c r="B78" s="122" t="s">
        <v>2681</v>
      </c>
      <c r="C78" s="124" t="s">
        <v>31</v>
      </c>
      <c r="D78" s="121" t="s">
        <v>2691</v>
      </c>
      <c r="E78" s="144">
        <v>43405</v>
      </c>
      <c r="F78" s="144">
        <v>43441</v>
      </c>
      <c r="G78" s="171">
        <f t="shared" si="2"/>
        <v>1.2</v>
      </c>
      <c r="H78" s="122" t="s">
        <v>2709</v>
      </c>
      <c r="I78" s="121" t="s">
        <v>163</v>
      </c>
      <c r="J78" s="121" t="s">
        <v>183</v>
      </c>
      <c r="K78" s="123">
        <v>879109811</v>
      </c>
      <c r="L78" s="124" t="s">
        <v>1148</v>
      </c>
      <c r="M78" s="118">
        <v>1</v>
      </c>
      <c r="N78" s="124" t="s">
        <v>27</v>
      </c>
      <c r="O78" s="124" t="s">
        <v>1148</v>
      </c>
      <c r="P78" s="80"/>
    </row>
    <row r="79" spans="1:16" s="7" customFormat="1" ht="24.75" customHeight="1" outlineLevel="1" x14ac:dyDescent="0.25">
      <c r="A79" s="143">
        <v>32</v>
      </c>
      <c r="B79" s="122" t="s">
        <v>2681</v>
      </c>
      <c r="C79" s="124" t="s">
        <v>31</v>
      </c>
      <c r="D79" s="121" t="s">
        <v>2692</v>
      </c>
      <c r="E79" s="144">
        <v>43405</v>
      </c>
      <c r="F79" s="144">
        <v>43441</v>
      </c>
      <c r="G79" s="171">
        <f t="shared" si="2"/>
        <v>1.2</v>
      </c>
      <c r="H79" s="122" t="s">
        <v>2710</v>
      </c>
      <c r="I79" s="121" t="s">
        <v>163</v>
      </c>
      <c r="J79" s="121" t="s">
        <v>183</v>
      </c>
      <c r="K79" s="123">
        <v>121652505</v>
      </c>
      <c r="L79" s="124" t="s">
        <v>1148</v>
      </c>
      <c r="M79" s="118">
        <v>1</v>
      </c>
      <c r="N79" s="124" t="s">
        <v>27</v>
      </c>
      <c r="O79" s="124" t="s">
        <v>1148</v>
      </c>
      <c r="P79" s="80"/>
    </row>
    <row r="80" spans="1:16" s="7" customFormat="1" ht="24.75" customHeight="1" outlineLevel="1" x14ac:dyDescent="0.25">
      <c r="A80" s="143">
        <v>33</v>
      </c>
      <c r="B80" s="122" t="s">
        <v>2681</v>
      </c>
      <c r="C80" s="124" t="s">
        <v>31</v>
      </c>
      <c r="D80" s="121" t="s">
        <v>2693</v>
      </c>
      <c r="E80" s="144">
        <v>43040</v>
      </c>
      <c r="F80" s="144">
        <v>43404</v>
      </c>
      <c r="G80" s="171">
        <f t="shared" si="2"/>
        <v>12.133333333333333</v>
      </c>
      <c r="H80" s="122" t="s">
        <v>2710</v>
      </c>
      <c r="I80" s="121" t="s">
        <v>163</v>
      </c>
      <c r="J80" s="121" t="s">
        <v>183</v>
      </c>
      <c r="K80" s="123">
        <v>116003380</v>
      </c>
      <c r="L80" s="124" t="s">
        <v>1148</v>
      </c>
      <c r="M80" s="118">
        <v>1</v>
      </c>
      <c r="N80" s="124" t="s">
        <v>27</v>
      </c>
      <c r="O80" s="124" t="s">
        <v>1148</v>
      </c>
      <c r="P80" s="80"/>
    </row>
    <row r="81" spans="1:16" s="7" customFormat="1" ht="24.75" customHeight="1" outlineLevel="1" x14ac:dyDescent="0.25">
      <c r="A81" s="143">
        <v>34</v>
      </c>
      <c r="B81" s="122" t="s">
        <v>2681</v>
      </c>
      <c r="C81" s="124" t="s">
        <v>31</v>
      </c>
      <c r="D81" s="121" t="s">
        <v>2694</v>
      </c>
      <c r="E81" s="144">
        <v>43040</v>
      </c>
      <c r="F81" s="144">
        <v>43404</v>
      </c>
      <c r="G81" s="171">
        <f t="shared" si="2"/>
        <v>12.133333333333333</v>
      </c>
      <c r="H81" s="122" t="s">
        <v>2710</v>
      </c>
      <c r="I81" s="121" t="s">
        <v>163</v>
      </c>
      <c r="J81" s="121" t="s">
        <v>183</v>
      </c>
      <c r="K81" s="123">
        <v>204523061</v>
      </c>
      <c r="L81" s="124" t="s">
        <v>1148</v>
      </c>
      <c r="M81" s="118">
        <v>1</v>
      </c>
      <c r="N81" s="124" t="s">
        <v>27</v>
      </c>
      <c r="O81" s="124" t="s">
        <v>1148</v>
      </c>
      <c r="P81" s="80"/>
    </row>
    <row r="82" spans="1:16" s="7" customFormat="1" ht="24.75" customHeight="1" outlineLevel="1" x14ac:dyDescent="0.25">
      <c r="A82" s="143">
        <v>35</v>
      </c>
      <c r="B82" s="122" t="s">
        <v>2681</v>
      </c>
      <c r="C82" s="124" t="s">
        <v>31</v>
      </c>
      <c r="D82" s="121" t="s">
        <v>2695</v>
      </c>
      <c r="E82" s="144">
        <v>42398</v>
      </c>
      <c r="F82" s="144">
        <v>42674</v>
      </c>
      <c r="G82" s="171">
        <f t="shared" si="2"/>
        <v>9.1999999999999993</v>
      </c>
      <c r="H82" s="122" t="s">
        <v>2711</v>
      </c>
      <c r="I82" s="121" t="s">
        <v>163</v>
      </c>
      <c r="J82" s="121" t="s">
        <v>165</v>
      </c>
      <c r="K82" s="123">
        <v>115973180</v>
      </c>
      <c r="L82" s="124" t="s">
        <v>1148</v>
      </c>
      <c r="M82" s="118">
        <v>1</v>
      </c>
      <c r="N82" s="124" t="s">
        <v>27</v>
      </c>
      <c r="O82" s="124" t="s">
        <v>1148</v>
      </c>
      <c r="P82" s="80"/>
    </row>
    <row r="83" spans="1:16" s="7" customFormat="1" ht="24.75" customHeight="1" outlineLevel="1" x14ac:dyDescent="0.25">
      <c r="A83" s="143">
        <v>36</v>
      </c>
      <c r="B83" s="64" t="s">
        <v>2681</v>
      </c>
      <c r="C83" s="65" t="s">
        <v>31</v>
      </c>
      <c r="D83" s="63" t="s">
        <v>2696</v>
      </c>
      <c r="E83" s="144">
        <v>42401</v>
      </c>
      <c r="F83" s="144">
        <v>42674</v>
      </c>
      <c r="G83" s="171">
        <f t="shared" si="2"/>
        <v>9.1</v>
      </c>
      <c r="H83" s="64" t="s">
        <v>2711</v>
      </c>
      <c r="I83" s="63" t="s">
        <v>208</v>
      </c>
      <c r="J83" s="63" t="s">
        <v>165</v>
      </c>
      <c r="K83" s="66">
        <v>204393141</v>
      </c>
      <c r="L83" s="65" t="s">
        <v>1148</v>
      </c>
      <c r="M83" s="67">
        <v>1</v>
      </c>
      <c r="N83" s="65" t="s">
        <v>27</v>
      </c>
      <c r="O83" s="65" t="s">
        <v>1148</v>
      </c>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v>202</v>
      </c>
      <c r="E114" s="144">
        <v>43885</v>
      </c>
      <c r="F114" s="144">
        <v>44196</v>
      </c>
      <c r="G114" s="171">
        <f>IF(AND(E114&lt;&gt;"",F114&lt;&gt;""),((F114-E114)/30),"")</f>
        <v>10.366666666666667</v>
      </c>
      <c r="H114" s="122" t="s">
        <v>2714</v>
      </c>
      <c r="I114" s="121" t="s">
        <v>208</v>
      </c>
      <c r="J114" s="121" t="s">
        <v>249</v>
      </c>
      <c r="K114" s="123">
        <v>4049971959</v>
      </c>
      <c r="L114" s="101">
        <f>+IF(AND(K114&gt;0,O114="Ejecución"),(K114/877802)*Tabla28[[#This Row],[% participación]],IF(AND(K114&gt;0,O114&lt;&gt;"Ejecución"),"-",""))</f>
        <v>4613.7647886425411</v>
      </c>
      <c r="M114" s="124" t="s">
        <v>1148</v>
      </c>
      <c r="N114" s="180">
        <f>+IF(M116="No",1,IF(M116="Si","Ingrese %",""))</f>
        <v>1</v>
      </c>
      <c r="O114" s="176" t="s">
        <v>1150</v>
      </c>
      <c r="P114" s="79"/>
    </row>
    <row r="115" spans="1:16" s="6" customFormat="1" ht="24.75" customHeight="1" x14ac:dyDescent="0.25">
      <c r="A115" s="142">
        <v>2</v>
      </c>
      <c r="B115" s="174" t="s">
        <v>2671</v>
      </c>
      <c r="C115" s="175" t="s">
        <v>31</v>
      </c>
      <c r="D115" s="121" t="s">
        <v>2713</v>
      </c>
      <c r="E115" s="144">
        <v>44177</v>
      </c>
      <c r="F115" s="144">
        <v>44773</v>
      </c>
      <c r="G115" s="171">
        <f t="shared" ref="G115:G116" si="3">IF(AND(E115&lt;&gt;"",F115&lt;&gt;""),((F115-E115)/30),"")</f>
        <v>19.866666666666667</v>
      </c>
      <c r="H115" s="64" t="s">
        <v>2715</v>
      </c>
      <c r="I115" s="63" t="s">
        <v>220</v>
      </c>
      <c r="J115" s="63" t="s">
        <v>497</v>
      </c>
      <c r="K115" s="68">
        <v>9379075085</v>
      </c>
      <c r="L115" s="101">
        <f>+IF(AND(K115&gt;0,O115="Ejecución"),(K115/877802)*Tabla28[[#This Row],[% participación]],IF(AND(K115&gt;0,O115&lt;&gt;"Ejecución"),"-",""))</f>
        <v>10684.727404357702</v>
      </c>
      <c r="M115" s="65" t="s">
        <v>26</v>
      </c>
      <c r="N115" s="180">
        <f>+IF(M116="No",1,IF(M116="Si","Ingrese %",""))</f>
        <v>1</v>
      </c>
      <c r="O115" s="176" t="s">
        <v>1150</v>
      </c>
      <c r="P115" s="79"/>
    </row>
    <row r="116" spans="1:16" s="6" customFormat="1" ht="24.75" customHeight="1" x14ac:dyDescent="0.25">
      <c r="A116" s="142">
        <v>3</v>
      </c>
      <c r="B116" s="174" t="s">
        <v>2671</v>
      </c>
      <c r="C116" s="175" t="s">
        <v>31</v>
      </c>
      <c r="D116" s="121">
        <v>456</v>
      </c>
      <c r="E116" s="144">
        <v>44180</v>
      </c>
      <c r="F116" s="144">
        <v>44773</v>
      </c>
      <c r="G116" s="171">
        <f t="shared" si="3"/>
        <v>19.766666666666666</v>
      </c>
      <c r="H116" s="64" t="s">
        <v>2697</v>
      </c>
      <c r="I116" s="63" t="s">
        <v>163</v>
      </c>
      <c r="J116" s="63" t="s">
        <v>165</v>
      </c>
      <c r="K116" s="68">
        <v>4475361620</v>
      </c>
      <c r="L116" s="101">
        <f>+IF(AND(K116&gt;0,O116="Ejecución"),(K116/877802)*Tabla28[[#This Row],[% participación]],IF(AND(K116&gt;0,O116&lt;&gt;"Ejecución"),"-",""))</f>
        <v>5098.3725487068841</v>
      </c>
      <c r="M116" s="65" t="s">
        <v>1148</v>
      </c>
      <c r="N116" s="180">
        <f t="shared" ref="N116:N160" si="4">+IF(M116="No",1,IF(M116="Si","Ingrese %",""))</f>
        <v>1</v>
      </c>
      <c r="O116" s="176" t="s">
        <v>1150</v>
      </c>
      <c r="P116" s="79"/>
    </row>
    <row r="117" spans="1:16" s="6" customFormat="1" ht="24.75" customHeight="1" outlineLevel="1" x14ac:dyDescent="0.25">
      <c r="A117" s="142">
        <v>4</v>
      </c>
      <c r="B117" s="174" t="s">
        <v>2671</v>
      </c>
      <c r="C117" s="175" t="s">
        <v>31</v>
      </c>
      <c r="D117" s="121">
        <v>147</v>
      </c>
      <c r="E117" s="144">
        <v>43879</v>
      </c>
      <c r="F117" s="144">
        <v>44196</v>
      </c>
      <c r="G117" s="171">
        <f t="shared" ref="G117:G159" si="5">IF(AND(E117&lt;&gt;"",F117&lt;&gt;""),((F117-E117)/30),"")</f>
        <v>10.566666666666666</v>
      </c>
      <c r="H117" s="64" t="s">
        <v>2716</v>
      </c>
      <c r="I117" s="63" t="s">
        <v>163</v>
      </c>
      <c r="J117" s="63" t="s">
        <v>165</v>
      </c>
      <c r="K117" s="68">
        <v>3502645109</v>
      </c>
      <c r="L117" s="101">
        <f>+IF(AND(K117&gt;0,O117="Ejecución"),(K117/877802)*Tabla28[[#This Row],[% participación]],IF(AND(K117&gt;0,O117&lt;&gt;"Ejecución"),"-",""))</f>
        <v>3990.2450769080042</v>
      </c>
      <c r="M117" s="65" t="s">
        <v>1148</v>
      </c>
      <c r="N117" s="180">
        <f t="shared" si="4"/>
        <v>1</v>
      </c>
      <c r="O117" s="176" t="s">
        <v>1150</v>
      </c>
      <c r="P117" s="79"/>
    </row>
    <row r="118" spans="1:16" s="7" customFormat="1" ht="24.75" customHeight="1" outlineLevel="1" x14ac:dyDescent="0.25">
      <c r="A118" s="143">
        <v>5</v>
      </c>
      <c r="B118" s="174" t="s">
        <v>2671</v>
      </c>
      <c r="C118" s="175" t="s">
        <v>31</v>
      </c>
      <c r="D118" s="121">
        <v>143</v>
      </c>
      <c r="E118" s="144">
        <v>43879</v>
      </c>
      <c r="F118" s="144">
        <v>44196</v>
      </c>
      <c r="G118" s="171">
        <f t="shared" si="5"/>
        <v>10.566666666666666</v>
      </c>
      <c r="H118" s="64" t="s">
        <v>2716</v>
      </c>
      <c r="I118" s="63" t="s">
        <v>163</v>
      </c>
      <c r="J118" s="63" t="s">
        <v>183</v>
      </c>
      <c r="K118" s="68">
        <v>1666416442</v>
      </c>
      <c r="L118" s="101">
        <f>+IF(AND(K118&gt;0,O118="Ejecución"),(K118/877802)*Tabla28[[#This Row],[% participación]],IF(AND(K118&gt;0,O118&lt;&gt;"Ejecución"),"-",""))</f>
        <v>1898.3967250017658</v>
      </c>
      <c r="M118" s="65" t="s">
        <v>1148</v>
      </c>
      <c r="N118" s="180">
        <f t="shared" si="4"/>
        <v>1</v>
      </c>
      <c r="O118" s="176" t="s">
        <v>1150</v>
      </c>
      <c r="P118" s="80"/>
    </row>
    <row r="119" spans="1:16" s="7" customFormat="1" ht="24.75" customHeight="1" outlineLevel="1" x14ac:dyDescent="0.25">
      <c r="A119" s="143">
        <v>6</v>
      </c>
      <c r="B119" s="174" t="s">
        <v>2671</v>
      </c>
      <c r="C119" s="175" t="s">
        <v>31</v>
      </c>
      <c r="D119" s="121">
        <v>170</v>
      </c>
      <c r="E119" s="144">
        <v>43882</v>
      </c>
      <c r="F119" s="144">
        <v>44196</v>
      </c>
      <c r="G119" s="171">
        <f t="shared" si="5"/>
        <v>10.466666666666667</v>
      </c>
      <c r="H119" s="64" t="s">
        <v>2717</v>
      </c>
      <c r="I119" s="63" t="s">
        <v>163</v>
      </c>
      <c r="J119" s="63" t="s">
        <v>177</v>
      </c>
      <c r="K119" s="68">
        <v>1699215732</v>
      </c>
      <c r="L119" s="101">
        <f>+IF(AND(K119&gt;0,O119="Ejecución"),(K119/877802)*Tabla28[[#This Row],[% participación]],IF(AND(K119&gt;0,O119&lt;&gt;"Ejecución"),"-",""))</f>
        <v>1935.7619736569295</v>
      </c>
      <c r="M119" s="65" t="s">
        <v>1148</v>
      </c>
      <c r="N119" s="180">
        <f t="shared" si="4"/>
        <v>1</v>
      </c>
      <c r="O119" s="176" t="s">
        <v>1150</v>
      </c>
      <c r="P119" s="80"/>
    </row>
    <row r="120" spans="1:16" s="7" customFormat="1" ht="24.75" customHeight="1" outlineLevel="1" x14ac:dyDescent="0.25">
      <c r="A120" s="143">
        <v>7</v>
      </c>
      <c r="B120" s="174" t="s">
        <v>2671</v>
      </c>
      <c r="C120" s="175" t="s">
        <v>31</v>
      </c>
      <c r="D120" s="121">
        <v>149</v>
      </c>
      <c r="E120" s="144">
        <v>43879</v>
      </c>
      <c r="F120" s="144">
        <v>44196</v>
      </c>
      <c r="G120" s="171">
        <f t="shared" si="5"/>
        <v>10.566666666666666</v>
      </c>
      <c r="H120" s="64" t="s">
        <v>2716</v>
      </c>
      <c r="I120" s="63" t="s">
        <v>163</v>
      </c>
      <c r="J120" s="63" t="s">
        <v>174</v>
      </c>
      <c r="K120" s="68">
        <v>570668652</v>
      </c>
      <c r="L120" s="101">
        <f>+IF(AND(K120&gt;0,O120="Ejecución"),(K120/877802)*Tabla28[[#This Row],[% participación]],IF(AND(K120&gt;0,O120&lt;&gt;"Ejecución"),"-",""))</f>
        <v>650.1109042813755</v>
      </c>
      <c r="M120" s="65" t="s">
        <v>1148</v>
      </c>
      <c r="N120" s="180">
        <f t="shared" si="4"/>
        <v>1</v>
      </c>
      <c r="O120" s="176" t="s">
        <v>1150</v>
      </c>
      <c r="P120" s="80"/>
    </row>
    <row r="121" spans="1:16" s="7" customFormat="1" ht="24.75" customHeight="1" outlineLevel="1" x14ac:dyDescent="0.25">
      <c r="A121" s="143">
        <v>8</v>
      </c>
      <c r="B121" s="174" t="s">
        <v>2671</v>
      </c>
      <c r="C121" s="175" t="s">
        <v>31</v>
      </c>
      <c r="D121" s="121">
        <v>141</v>
      </c>
      <c r="E121" s="144">
        <v>43878</v>
      </c>
      <c r="F121" s="144">
        <v>44196</v>
      </c>
      <c r="G121" s="171">
        <f t="shared" si="5"/>
        <v>10.6</v>
      </c>
      <c r="H121" s="103" t="s">
        <v>2716</v>
      </c>
      <c r="I121" s="63" t="s">
        <v>163</v>
      </c>
      <c r="J121" s="63" t="s">
        <v>165</v>
      </c>
      <c r="K121" s="68">
        <v>3117330248</v>
      </c>
      <c r="L121" s="101">
        <f>+IF(AND(K121&gt;0,O121="Ejecución"),(K121/877802)*Tabla28[[#This Row],[% participación]],IF(AND(K121&gt;0,O121&lt;&gt;"Ejecución"),"-",""))</f>
        <v>3551.2908924791695</v>
      </c>
      <c r="M121" s="65" t="s">
        <v>1148</v>
      </c>
      <c r="N121" s="180">
        <f t="shared" si="4"/>
        <v>1</v>
      </c>
      <c r="O121" s="176" t="s">
        <v>1150</v>
      </c>
      <c r="P121" s="80"/>
    </row>
    <row r="122" spans="1:16" s="7" customFormat="1" ht="24.75" customHeight="1" outlineLevel="1" x14ac:dyDescent="0.25">
      <c r="A122" s="143">
        <v>9</v>
      </c>
      <c r="B122" s="174" t="s">
        <v>2671</v>
      </c>
      <c r="C122" s="175" t="s">
        <v>31</v>
      </c>
      <c r="D122" s="121">
        <v>146</v>
      </c>
      <c r="E122" s="144">
        <v>43879</v>
      </c>
      <c r="F122" s="144">
        <v>44196</v>
      </c>
      <c r="G122" s="171">
        <f t="shared" si="5"/>
        <v>10.566666666666666</v>
      </c>
      <c r="H122" s="64" t="s">
        <v>2716</v>
      </c>
      <c r="I122" s="63" t="s">
        <v>163</v>
      </c>
      <c r="J122" s="63" t="s">
        <v>170</v>
      </c>
      <c r="K122" s="68">
        <v>498772840</v>
      </c>
      <c r="L122" s="101">
        <f>+IF(AND(K122&gt;0,O122="Ejecución"),(K122/877802)*Tabla28[[#This Row],[% participación]],IF(AND(K122&gt;0,O122&lt;&gt;"Ejecución"),"-",""))</f>
        <v>568.20654316121409</v>
      </c>
      <c r="M122" s="65" t="s">
        <v>1148</v>
      </c>
      <c r="N122" s="180">
        <f t="shared" si="4"/>
        <v>1</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71503078.590000004</v>
      </c>
      <c r="F185" s="93"/>
      <c r="G185" s="94"/>
      <c r="H185" s="89"/>
      <c r="I185" s="91" t="s">
        <v>2632</v>
      </c>
      <c r="J185" s="183">
        <f>M179</f>
        <v>0.03</v>
      </c>
      <c r="K185" s="247" t="s">
        <v>2633</v>
      </c>
      <c r="L185" s="247"/>
      <c r="M185" s="95">
        <f>+J185*K20</f>
        <v>71503078.590000004</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34295</v>
      </c>
      <c r="D193" s="5"/>
      <c r="E193" s="126">
        <v>1554</v>
      </c>
      <c r="F193" s="5"/>
      <c r="G193" s="5"/>
      <c r="H193" s="146" t="s">
        <v>2718</v>
      </c>
      <c r="J193" s="5"/>
      <c r="K193" s="127">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2719</v>
      </c>
      <c r="D211" s="21"/>
      <c r="G211" s="27" t="s">
        <v>2625</v>
      </c>
      <c r="H211" s="147" t="s">
        <v>2720</v>
      </c>
      <c r="J211" s="27" t="s">
        <v>2627</v>
      </c>
      <c r="K211" s="147" t="s">
        <v>2720</v>
      </c>
      <c r="L211" s="21"/>
      <c r="M211" s="21"/>
      <c r="N211" s="21"/>
      <c r="O211" s="8"/>
    </row>
    <row r="212" spans="1:15" x14ac:dyDescent="0.25">
      <c r="A212" s="9"/>
      <c r="B212" s="27" t="s">
        <v>2624</v>
      </c>
      <c r="C212" s="146" t="s">
        <v>2719</v>
      </c>
      <c r="D212" s="21"/>
      <c r="G212" s="27" t="s">
        <v>2626</v>
      </c>
      <c r="H212" s="147" t="s">
        <v>2721</v>
      </c>
      <c r="J212" s="27" t="s">
        <v>2628</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96" zoomScale="85" zoomScaleNormal="85" zoomScaleSheetLayoutView="40" zoomScalePageLayoutView="40" workbookViewId="0">
      <selection activeCell="I20" sqref="I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44194.929147453702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2743</v>
      </c>
      <c r="D15" s="35"/>
      <c r="E15" s="35"/>
      <c r="F15" s="5"/>
      <c r="G15" s="32" t="s">
        <v>1168</v>
      </c>
      <c r="H15" s="104" t="s">
        <v>220</v>
      </c>
      <c r="I15" s="32" t="s">
        <v>2629</v>
      </c>
      <c r="J15" s="109" t="s">
        <v>2637</v>
      </c>
      <c r="L15" s="262" t="s">
        <v>8</v>
      </c>
      <c r="M15" s="262"/>
      <c r="N15" s="182">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274" t="s">
        <v>2712</v>
      </c>
      <c r="G20" s="5"/>
      <c r="H20" s="268"/>
      <c r="I20" s="148" t="s">
        <v>220</v>
      </c>
      <c r="J20" s="149" t="s">
        <v>497</v>
      </c>
      <c r="K20" s="150">
        <v>2383435953</v>
      </c>
      <c r="L20" s="151">
        <v>44194</v>
      </c>
      <c r="M20" s="151">
        <v>44561</v>
      </c>
      <c r="N20" s="134">
        <f>+(M20-L20)/30</f>
        <v>12.233333333333333</v>
      </c>
      <c r="O20" s="137"/>
      <c r="U20" s="133"/>
      <c r="V20" s="106">
        <f ca="1">NOW()</f>
        <v>44194.929147453702</v>
      </c>
      <c r="W20" s="106">
        <f ca="1">NOW()</f>
        <v>44194.929147453702</v>
      </c>
    </row>
    <row r="21" spans="1:23" ht="30" customHeight="1" outlineLevel="1" x14ac:dyDescent="0.25">
      <c r="A21" s="9"/>
      <c r="B21" s="71"/>
      <c r="C21" s="5"/>
      <c r="D21" s="5"/>
      <c r="E21" s="5"/>
      <c r="F21" s="5"/>
      <c r="G21" s="5"/>
      <c r="H21" s="169"/>
      <c r="I21" s="148" t="s">
        <v>220</v>
      </c>
      <c r="J21" s="149" t="s">
        <v>510</v>
      </c>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2742</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t="s">
        <v>2681</v>
      </c>
      <c r="C48" s="124" t="s">
        <v>31</v>
      </c>
      <c r="D48" s="121" t="s">
        <v>2722</v>
      </c>
      <c r="E48" s="144">
        <v>43959</v>
      </c>
      <c r="F48" s="144">
        <v>44165</v>
      </c>
      <c r="G48" s="171">
        <f>IF(AND(E48&lt;&gt;"",F48&lt;&gt;""),((F48-E48)/30),"")</f>
        <v>6.8666666666666663</v>
      </c>
      <c r="H48" s="122" t="s">
        <v>2723</v>
      </c>
      <c r="I48" s="121" t="s">
        <v>220</v>
      </c>
      <c r="J48" s="121" t="s">
        <v>487</v>
      </c>
      <c r="K48" s="123">
        <v>9229453</v>
      </c>
      <c r="L48" s="124" t="s">
        <v>2724</v>
      </c>
      <c r="M48" s="180">
        <v>1</v>
      </c>
      <c r="N48" s="124" t="s">
        <v>2639</v>
      </c>
      <c r="O48" s="124" t="s">
        <v>1148</v>
      </c>
      <c r="P48" s="79"/>
    </row>
    <row r="49" spans="1:16" s="6" customFormat="1" ht="24.75" customHeight="1" x14ac:dyDescent="0.25">
      <c r="A49" s="142">
        <v>2</v>
      </c>
      <c r="B49" s="122" t="s">
        <v>2681</v>
      </c>
      <c r="C49" s="124" t="s">
        <v>31</v>
      </c>
      <c r="D49" s="121" t="s">
        <v>2725</v>
      </c>
      <c r="E49" s="144">
        <v>43908</v>
      </c>
      <c r="F49" s="144">
        <v>44165</v>
      </c>
      <c r="G49" s="171">
        <f t="shared" ref="G49:G107" si="1">IF(AND(E49&lt;&gt;"",F49&lt;&gt;""),((F49-E49)/30),"")</f>
        <v>8.5666666666666664</v>
      </c>
      <c r="H49" s="122" t="s">
        <v>2726</v>
      </c>
      <c r="I49" s="121" t="s">
        <v>220</v>
      </c>
      <c r="J49" s="121" t="s">
        <v>487</v>
      </c>
      <c r="K49" s="123">
        <v>1569368202</v>
      </c>
      <c r="L49" s="124" t="s">
        <v>2724</v>
      </c>
      <c r="M49" s="180">
        <v>1</v>
      </c>
      <c r="N49" s="124" t="s">
        <v>2639</v>
      </c>
      <c r="O49" s="124" t="s">
        <v>2724</v>
      </c>
      <c r="P49" s="79"/>
    </row>
    <row r="50" spans="1:16" s="6" customFormat="1" ht="24.75" customHeight="1" x14ac:dyDescent="0.25">
      <c r="A50" s="142">
        <v>3</v>
      </c>
      <c r="B50" s="122" t="s">
        <v>2681</v>
      </c>
      <c r="C50" s="124" t="s">
        <v>31</v>
      </c>
      <c r="D50" s="121" t="s">
        <v>2727</v>
      </c>
      <c r="E50" s="144">
        <v>42675</v>
      </c>
      <c r="F50" s="144">
        <v>43312</v>
      </c>
      <c r="G50" s="171">
        <f t="shared" si="1"/>
        <v>21.233333333333334</v>
      </c>
      <c r="H50" s="120" t="s">
        <v>2728</v>
      </c>
      <c r="I50" s="121" t="s">
        <v>220</v>
      </c>
      <c r="J50" s="121" t="s">
        <v>487</v>
      </c>
      <c r="K50" s="123">
        <v>5372882536</v>
      </c>
      <c r="L50" s="124" t="s">
        <v>2724</v>
      </c>
      <c r="M50" s="180">
        <v>1</v>
      </c>
      <c r="N50" s="124" t="s">
        <v>27</v>
      </c>
      <c r="O50" s="124" t="s">
        <v>26</v>
      </c>
      <c r="P50" s="79"/>
    </row>
    <row r="51" spans="1:16" s="6" customFormat="1" ht="24.75" customHeight="1" outlineLevel="1" x14ac:dyDescent="0.25">
      <c r="A51" s="142">
        <v>4</v>
      </c>
      <c r="B51" s="122" t="s">
        <v>2729</v>
      </c>
      <c r="C51" s="124" t="s">
        <v>31</v>
      </c>
      <c r="D51" s="121" t="s">
        <v>2730</v>
      </c>
      <c r="E51" s="144">
        <v>43906</v>
      </c>
      <c r="F51" s="144">
        <v>44185</v>
      </c>
      <c r="G51" s="171">
        <f t="shared" si="1"/>
        <v>9.3000000000000007</v>
      </c>
      <c r="H51" s="122" t="s">
        <v>2731</v>
      </c>
      <c r="I51" s="121" t="s">
        <v>163</v>
      </c>
      <c r="J51" s="121" t="s">
        <v>165</v>
      </c>
      <c r="K51" s="123">
        <v>6470679557</v>
      </c>
      <c r="L51" s="124" t="s">
        <v>2724</v>
      </c>
      <c r="M51" s="180">
        <v>1</v>
      </c>
      <c r="N51" s="124" t="s">
        <v>27</v>
      </c>
      <c r="O51" s="124" t="s">
        <v>2724</v>
      </c>
      <c r="P51" s="79"/>
    </row>
    <row r="52" spans="1:16" s="7" customFormat="1" ht="24.75" customHeight="1" outlineLevel="1" x14ac:dyDescent="0.25">
      <c r="A52" s="143">
        <v>5</v>
      </c>
      <c r="B52" s="122" t="s">
        <v>2729</v>
      </c>
      <c r="C52" s="124" t="s">
        <v>31</v>
      </c>
      <c r="D52" s="121" t="s">
        <v>2732</v>
      </c>
      <c r="E52" s="144">
        <v>43511</v>
      </c>
      <c r="F52" s="144">
        <v>43819</v>
      </c>
      <c r="G52" s="171">
        <f t="shared" si="1"/>
        <v>10.266666666666667</v>
      </c>
      <c r="H52" s="120" t="s">
        <v>2735</v>
      </c>
      <c r="I52" s="121" t="s">
        <v>163</v>
      </c>
      <c r="J52" s="121" t="s">
        <v>165</v>
      </c>
      <c r="K52" s="123">
        <v>5972747956</v>
      </c>
      <c r="L52" s="124" t="s">
        <v>1148</v>
      </c>
      <c r="M52" s="180">
        <v>1</v>
      </c>
      <c r="N52" s="124" t="s">
        <v>27</v>
      </c>
      <c r="O52" s="124" t="s">
        <v>1148</v>
      </c>
      <c r="P52" s="80"/>
    </row>
    <row r="53" spans="1:16" s="7" customFormat="1" ht="24.75" customHeight="1" outlineLevel="1" x14ac:dyDescent="0.25">
      <c r="A53" s="143">
        <v>6</v>
      </c>
      <c r="B53" s="122" t="s">
        <v>2729</v>
      </c>
      <c r="C53" s="124" t="s">
        <v>31</v>
      </c>
      <c r="D53" s="121" t="s">
        <v>2733</v>
      </c>
      <c r="E53" s="144">
        <v>42873</v>
      </c>
      <c r="F53" s="144">
        <v>43056</v>
      </c>
      <c r="G53" s="171">
        <f t="shared" si="1"/>
        <v>6.1</v>
      </c>
      <c r="H53" s="120" t="s">
        <v>2736</v>
      </c>
      <c r="I53" s="121" t="s">
        <v>163</v>
      </c>
      <c r="J53" s="121" t="s">
        <v>165</v>
      </c>
      <c r="K53" s="123">
        <v>4496878485</v>
      </c>
      <c r="L53" s="124" t="s">
        <v>2724</v>
      </c>
      <c r="M53" s="180">
        <v>1</v>
      </c>
      <c r="N53" s="124" t="s">
        <v>27</v>
      </c>
      <c r="O53" s="124" t="s">
        <v>1148</v>
      </c>
      <c r="P53" s="80"/>
    </row>
    <row r="54" spans="1:16" s="7" customFormat="1" ht="24.75" customHeight="1" outlineLevel="1" x14ac:dyDescent="0.25">
      <c r="A54" s="143">
        <v>7</v>
      </c>
      <c r="B54" s="122" t="s">
        <v>2729</v>
      </c>
      <c r="C54" s="124" t="s">
        <v>31</v>
      </c>
      <c r="D54" s="121" t="s">
        <v>2734</v>
      </c>
      <c r="E54" s="144">
        <v>43059</v>
      </c>
      <c r="F54" s="144">
        <v>43441</v>
      </c>
      <c r="G54" s="171">
        <f t="shared" si="1"/>
        <v>12.733333333333333</v>
      </c>
      <c r="H54" s="122" t="s">
        <v>2737</v>
      </c>
      <c r="I54" s="121" t="s">
        <v>163</v>
      </c>
      <c r="J54" s="121" t="s">
        <v>165</v>
      </c>
      <c r="K54" s="119">
        <v>5133772696</v>
      </c>
      <c r="L54" s="124" t="s">
        <v>2724</v>
      </c>
      <c r="M54" s="180">
        <v>1</v>
      </c>
      <c r="N54" s="124" t="s">
        <v>27</v>
      </c>
      <c r="O54" s="124" t="s">
        <v>1148</v>
      </c>
      <c r="P54" s="80"/>
    </row>
    <row r="55" spans="1:16" s="7" customFormat="1" ht="24.75" customHeight="1" outlineLevel="1" x14ac:dyDescent="0.25">
      <c r="A55" s="143">
        <v>8</v>
      </c>
      <c r="B55" s="122"/>
      <c r="C55" s="124" t="s">
        <v>31</v>
      </c>
      <c r="D55" s="121"/>
      <c r="E55" s="144"/>
      <c r="F55" s="144"/>
      <c r="G55" s="171" t="str">
        <f t="shared" si="1"/>
        <v/>
      </c>
      <c r="H55" s="122" t="s">
        <v>2728</v>
      </c>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ref="G67:G82" si="2">IF(AND(E67&lt;&gt;"",F67&lt;&gt;""),((F67-E67)/30),"")</f>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0"/>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+IF(AND(K114&gt;0,O114="Ejecución"),(K114/877802)*Tabla283[[#This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1" t="str">
        <f>+IF(AND(K115&gt;0,O115="Ejecución"),(K115/877802)*Tabla283[[#This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+IF(AND(K116&gt;0,O116="Ejecución"),(K116/877802)*Tabla283[[#This Row],[% participación]],IF(AND(K116&gt;0,O116&lt;&gt;"Ejecución"),"-",""))</f>
        <v/>
      </c>
      <c r="M116" s="124"/>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+IF(AND(K117&gt;0,O117="Ejecución"),(K117/877802)*Tabla283[[#This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+IF(AND(K118&gt;0,O118="Ejecución"),(K118/877802)*Tabla283[[#This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+IF(AND(K119&gt;0,O119="Ejecución"),(K119/877802)*Tabla283[[#This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+IF(AND(K120&gt;0,O120="Ejecución"),(K120/877802)*Tabla283[[#This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+IF(AND(K121&gt;0,O121="Ejecución"),(K121/877802)*Tabla283[[#This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+IF(AND(K122&gt;0,O122="Ejecución"),(K122/877802)*Tabla283[[#This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+IF(AND(K123&gt;0,O123="Ejecución"),(K123/877802)*Tabla283[[#This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+IF(AND(K124&gt;0,O124="Ejecución"),(K124/877802)*Tabla283[[#This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+IF(AND(K125&gt;0,O125="Ejecución"),(K125/877802)*Tabla283[[#This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+IF(AND(K126&gt;0,O126="Ejecución"),(K126/877802)*Tabla283[[#This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+IF(AND(K127&gt;0,O127="Ejecución"),(K127/877802)*Tabla283[[#This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+IF(AND(K128&gt;0,O128="Ejecución"),(K128/877802)*Tabla283[[#This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+IF(AND(K129&gt;0,O129="Ejecución"),(K129/877802)*Tabla283[[#This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+IF(AND(K130&gt;0,O130="Ejecución"),(K130/877802)*Tabla283[[#This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+IF(AND(K131&gt;0,O131="Ejecución"),(K131/877802)*Tabla283[[#This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+IF(AND(K132&gt;0,O132="Ejecución"),(K132/877802)*Tabla283[[#This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+IF(AND(K133&gt;0,O133="Ejecución"),(K133/877802)*Tabla283[[#This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+IF(AND(K134&gt;0,O134="Ejecución"),(K134/877802)*Tabla283[[#This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+IF(AND(K135&gt;0,O135="Ejecución"),(K135/877802)*Tabla283[[#This Row],[% participación]],IF(AND(K135&gt;0,O135&lt;&gt;"Ejecución"),"-",""))</f>
        <v/>
      </c>
      <c r="M135" s="124"/>
      <c r="N135" s="180"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+IF(AND(K136&gt;0,O136="Ejecución"),(K136/877802)*Tabla283[[#This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+IF(AND(K137&gt;0,O137="Ejecución"),(K137/877802)*Tabla283[[#This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+IF(AND(K138&gt;0,O138="Ejecución"),(K138/877802)*Tabla283[[#This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+IF(AND(K139&gt;0,O139="Ejecución"),(K139/877802)*Tabla283[[#This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+IF(AND(K140&gt;0,O140="Ejecución"),(K140/877802)*Tabla283[[#This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+IF(AND(K141&gt;0,O141="Ejecución"),(K141/877802)*Tabla283[[#This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+IF(AND(K142&gt;0,O142="Ejecución"),(K142/877802)*Tabla283[[#This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+IF(AND(K143&gt;0,O143="Ejecución"),(K143/877802)*Tabla283[[#This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+IF(AND(K144&gt;0,O144="Ejecución"),(K144/877802)*Tabla283[[#This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+IF(AND(K145&gt;0,O145="Ejecución"),(K145/877802)*Tabla283[[#This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+IF(AND(K146&gt;0,O146="Ejecución"),(K146/877802)*Tabla283[[#This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+IF(AND(K147&gt;0,O147="Ejecución"),(K147/877802)*Tabla283[[#This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+IF(AND(K148&gt;0,O148="Ejecución"),(K148/877802)*Tabla283[[#This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+IF(AND(K149&gt;0,O149="Ejecución"),(K149/877802)*Tabla283[[#This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+IF(AND(K150&gt;0,O150="Ejecución"),(K150/877802)*Tabla283[[#This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+IF(AND(K151&gt;0,O151="Ejecución"),(K151/877802)*Tabla283[[#This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+IF(AND(K152&gt;0,O152="Ejecución"),(K152/877802)*Tabla283[[#This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+IF(AND(K153&gt;0,O153="Ejecución"),(K153/877802)*Tabla283[[#This Row],[% participación]],IF(AND(K153&gt;0,O153&lt;&gt;"Ejecución"),"-",""))</f>
        <v/>
      </c>
      <c r="M153" s="124"/>
      <c r="N153" s="180" t="str">
        <f t="shared" si="4"/>
        <v/>
      </c>
      <c r="O153" s="176" t="s">
        <v>1150</v>
      </c>
      <c r="P153" s="80"/>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+IF(AND(K154&gt;0,O154="Ejecución"),(K154/877802)*Tabla283[[#This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+IF(AND(K155&gt;0,O155="Ejecución"),(K155/877802)*Tabla283[[#This Row],[% participación]],IF(AND(K155&gt;0,O155&lt;&gt;"Ejecución"),"-",""))</f>
        <v/>
      </c>
      <c r="M155" s="124"/>
      <c r="N155" s="180" t="str">
        <f t="shared" si="4"/>
        <v/>
      </c>
      <c r="O155" s="176" t="s">
        <v>1150</v>
      </c>
      <c r="P155" s="80"/>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+IF(AND(K156&gt;0,O156="Ejecución"),(K156/877802)*Tabla283[[#This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+IF(AND(K157&gt;0,O157="Ejecución"),(K157/877802)*Tabla283[[#This Row],[% participación]],IF(AND(K157&gt;0,O157&lt;&gt;"Ejecución"),"-",""))</f>
        <v/>
      </c>
      <c r="M157" s="124"/>
      <c r="N157" s="180" t="str">
        <f t="shared" si="4"/>
        <v/>
      </c>
      <c r="O157" s="176" t="s">
        <v>1150</v>
      </c>
      <c r="P157" s="80"/>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1" t="str">
        <f>+IF(AND(K158&gt;0,O158="Ejecución"),(K158/877802)*Tabla283[[#This Row],[% participación]],IF(AND(K158&gt;0,O158&lt;&gt;"Ejecución"),"-",""))</f>
        <v/>
      </c>
      <c r="M158" s="124"/>
      <c r="N158" s="180" t="str">
        <f t="shared" si="4"/>
        <v/>
      </c>
      <c r="O158" s="176" t="s">
        <v>1150</v>
      </c>
      <c r="P158" s="80"/>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1" t="str">
        <f>+IF(AND(K159&gt;0,O159="Ejecución"),(K159/877802)*Tabla283[[#This Row],[% participación]],IF(AND(K159&gt;0,O159&lt;&gt;"Ejecución"),"-",""))</f>
        <v/>
      </c>
      <c r="M159" s="124"/>
      <c r="N159" s="180" t="str">
        <f t="shared" si="4"/>
        <v/>
      </c>
      <c r="O159" s="176" t="s">
        <v>1150</v>
      </c>
      <c r="P159" s="80"/>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1" t="str">
        <f>+IF(AND(K160&gt;0,O160="Ejecución"),(K160/877802)*Tabla283[[#This Row],[% participación]],IF(AND(K160&gt;0,O160&lt;&gt;"Ejecución"),"-",""))</f>
        <v/>
      </c>
      <c r="M160" s="124"/>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71503078.590000004</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41529</v>
      </c>
      <c r="D193" s="5"/>
      <c r="E193" s="126">
        <v>776</v>
      </c>
      <c r="F193" s="5"/>
      <c r="G193" s="5"/>
      <c r="H193" s="146" t="s">
        <v>2738</v>
      </c>
      <c r="J193" s="5"/>
      <c r="K193" s="127">
        <v>41964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2738</v>
      </c>
      <c r="D211" s="21"/>
      <c r="G211" s="27" t="s">
        <v>2625</v>
      </c>
      <c r="H211" s="147" t="s">
        <v>2739</v>
      </c>
      <c r="J211" s="27" t="s">
        <v>2627</v>
      </c>
      <c r="K211" s="147" t="s">
        <v>2739</v>
      </c>
      <c r="L211" s="21"/>
      <c r="M211" s="21"/>
      <c r="N211" s="21"/>
      <c r="O211" s="8"/>
    </row>
    <row r="212" spans="1:15" x14ac:dyDescent="0.25">
      <c r="A212" s="9"/>
      <c r="B212" s="27" t="s">
        <v>2624</v>
      </c>
      <c r="C212" s="146" t="s">
        <v>2738</v>
      </c>
      <c r="D212" s="21"/>
      <c r="G212" s="27" t="s">
        <v>2626</v>
      </c>
      <c r="H212" s="147" t="s">
        <v>2740</v>
      </c>
      <c r="J212" s="27" t="s">
        <v>2628</v>
      </c>
      <c r="K212" s="146"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44194.929147453702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44194.929147453702</v>
      </c>
      <c r="W20" s="106">
        <f ca="1">NOW()</f>
        <v>44194.929147453702</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80"/>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80"/>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80"/>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80"/>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0"/>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+IF(AND(K114&gt;0,O114="Ejecución"),(K114/877802)*Tabla286[[#This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1" t="str">
        <f>+IF(AND(K115&gt;0,O115="Ejecución"),(K115/877802)*Tabla286[[#This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+IF(AND(K116&gt;0,O116="Ejecución"),(K116/877802)*Tabla286[[#This Row],[% participación]],IF(AND(K116&gt;0,O116&lt;&gt;"Ejecución"),"-",""))</f>
        <v/>
      </c>
      <c r="M116" s="124"/>
      <c r="N116" s="180" t="str">
        <f t="shared" ref="N116:N158"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+IF(AND(K117&gt;0,O117="Ejecución"),(K117/877802)*Tabla286[[#This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+IF(AND(K118&gt;0,O118="Ejecución"),(K118/877802)*Tabla286[[#This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+IF(AND(K119&gt;0,O119="Ejecución"),(K119/877802)*Tabla286[[#This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+IF(AND(K120&gt;0,O120="Ejecución"),(K120/877802)*Tabla286[[#This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+IF(AND(K121&gt;0,O121="Ejecución"),(K121/877802)*Tabla286[[#This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+IF(AND(K122&gt;0,O122="Ejecución"),(K122/877802)*Tabla286[[#This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+IF(AND(K123&gt;0,O123="Ejecución"),(K123/877802)*Tabla286[[#This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+IF(AND(K124&gt;0,O124="Ejecución"),(K124/877802)*Tabla286[[#This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+IF(AND(K125&gt;0,O125="Ejecución"),(K125/877802)*Tabla286[[#This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+IF(AND(K126&gt;0,O126="Ejecución"),(K126/877802)*Tabla286[[#This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+IF(AND(K127&gt;0,O127="Ejecución"),(K127/877802)*Tabla286[[#This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+IF(AND(K128&gt;0,O128="Ejecución"),(K128/877802)*Tabla286[[#This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+IF(AND(K129&gt;0,O129="Ejecución"),(K129/877802)*Tabla286[[#This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+IF(AND(K130&gt;0,O130="Ejecución"),(K130/877802)*Tabla286[[#This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+IF(AND(K131&gt;0,O131="Ejecución"),(K131/877802)*Tabla286[[#This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+IF(AND(K132&gt;0,O132="Ejecución"),(K132/877802)*Tabla286[[#This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+IF(AND(K133&gt;0,O133="Ejecución"),(K133/877802)*Tabla286[[#This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+IF(AND(K134&gt;0,O134="Ejecución"),(K134/877802)*Tabla286[[#This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1" t="str">
        <f>+IF(AND(K135&gt;0,O135="Ejecución"),(K135/877802)*Tabla286[[#This Row],[% participación]],IF(AND(K135&gt;0,O135&lt;&gt;"Ejecución"),"-",""))</f>
        <v/>
      </c>
      <c r="M135" s="124"/>
      <c r="N135" s="180" t="str">
        <f>+IF(M134="No",1,IF(M134="Si","Ingrese %",""))</f>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+IF(AND(K136&gt;0,O136="Ejecución"),(K136/877802)*Tabla286[[#This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+IF(AND(K137&gt;0,O137="Ejecución"),(K137/877802)*Tabla286[[#This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+IF(AND(K138&gt;0,O138="Ejecución"),(K138/877802)*Tabla286[[#This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+IF(AND(K139&gt;0,O139="Ejecución"),(K139/877802)*Tabla286[[#This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+IF(AND(K140&gt;0,O140="Ejecución"),(K140/877802)*Tabla286[[#This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+IF(AND(K141&gt;0,O141="Ejecución"),(K141/877802)*Tabla286[[#This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+IF(AND(K142&gt;0,O142="Ejecución"),(K142/877802)*Tabla286[[#This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+IF(AND(K143&gt;0,O143="Ejecución"),(K143/877802)*Tabla286[[#This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+IF(AND(K144&gt;0,O144="Ejecución"),(K144/877802)*Tabla286[[#This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+IF(AND(K145&gt;0,O145="Ejecución"),(K145/877802)*Tabla286[[#This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+IF(AND(K146&gt;0,O146="Ejecución"),(K146/877802)*Tabla286[[#This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+IF(AND(K147&gt;0,O147="Ejecución"),(K147/877802)*Tabla286[[#This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+IF(AND(K148&gt;0,O148="Ejecución"),(K148/877802)*Tabla286[[#This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+IF(AND(K149&gt;0,O149="Ejecución"),(K149/877802)*Tabla286[[#This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+IF(AND(K150&gt;0,O150="Ejecución"),(K150/877802)*Tabla286[[#This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+IF(AND(K151&gt;0,O151="Ejecución"),(K151/877802)*Tabla286[[#This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+IF(AND(K152&gt;0,O152="Ejecución"),(K152/877802)*Tabla286[[#This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+IF(AND(K153&gt;0,O153="Ejecución"),(K153/877802)*Tabla286[[#This Row],[% participación]],IF(AND(K153&gt;0,O153&lt;&gt;"Ejecución"),"-",""))</f>
        <v/>
      </c>
      <c r="M153" s="124"/>
      <c r="N153" s="180" t="str">
        <f t="shared" si="4"/>
        <v/>
      </c>
      <c r="O153" s="176" t="s">
        <v>1150</v>
      </c>
      <c r="P153" s="80"/>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+IF(AND(K154&gt;0,O154="Ejecución"),(K154/877802)*Tabla286[[#This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+IF(AND(K155&gt;0,O155="Ejecución"),(K155/877802)*Tabla286[[#This Row],[% participación]],IF(AND(K155&gt;0,O155&lt;&gt;"Ejecución"),"-",""))</f>
        <v/>
      </c>
      <c r="M155" s="124"/>
      <c r="N155" s="180" t="str">
        <f t="shared" si="4"/>
        <v/>
      </c>
      <c r="O155" s="176" t="s">
        <v>1150</v>
      </c>
      <c r="P155" s="80"/>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+IF(AND(K156&gt;0,O156="Ejecución"),(K156/877802)*Tabla286[[#This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+IF(AND(K157&gt;0,O157="Ejecución"),(K157/877802)*Tabla286[[#This Row],[% participación]],IF(AND(K157&gt;0,O157&lt;&gt;"Ejecución"),"-",""))</f>
        <v/>
      </c>
      <c r="M157" s="124"/>
      <c r="N157" s="180" t="str">
        <f t="shared" si="4"/>
        <v/>
      </c>
      <c r="O157" s="176" t="s">
        <v>1150</v>
      </c>
      <c r="P157" s="80"/>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1" t="str">
        <f>+IF(AND(K158&gt;0,O158="Ejecución"),(K158/877802)*Tabla286[[#This Row],[% participación]],IF(AND(K158&gt;0,O158&lt;&gt;"Ejecución"),"-",""))</f>
        <v/>
      </c>
      <c r="M158" s="124"/>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7" t="s">
        <v>2633</v>
      </c>
      <c r="L183" s="247"/>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44194.929147453702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44194.929147453702</v>
      </c>
      <c r="W20" s="106">
        <f ca="1">NOW()</f>
        <v>44194.929147453702</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18"/>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8"/>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18"/>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18"/>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18"/>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18"/>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18"/>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18"/>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18"/>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18"/>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18"/>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18"/>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18"/>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18"/>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18"/>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18"/>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18"/>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18"/>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18"/>
      <c r="N66" s="124"/>
      <c r="O66" s="124"/>
      <c r="P66" s="80"/>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8"/>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18"/>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18"/>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18"/>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18"/>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18"/>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18"/>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18"/>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18"/>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18"/>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18"/>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18"/>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18"/>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18"/>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18"/>
      <c r="N81" s="124"/>
      <c r="O81" s="124"/>
      <c r="P81" s="80"/>
    </row>
    <row r="82" spans="1:16" s="7" customFormat="1" ht="24.75" customHeight="1" outlineLevel="1" x14ac:dyDescent="0.25">
      <c r="A82" s="143">
        <v>35</v>
      </c>
      <c r="B82" s="122"/>
      <c r="C82" s="124"/>
      <c r="D82" s="121"/>
      <c r="E82" s="144"/>
      <c r="F82" s="144"/>
      <c r="G82" s="171" t="str">
        <f t="shared" si="1"/>
        <v/>
      </c>
      <c r="H82" s="122"/>
      <c r="I82" s="121"/>
      <c r="J82" s="121"/>
      <c r="K82" s="123"/>
      <c r="L82" s="124"/>
      <c r="M82" s="118"/>
      <c r="N82" s="124"/>
      <c r="O82" s="124"/>
      <c r="P82" s="80"/>
    </row>
    <row r="83" spans="1:16" s="7" customFormat="1" ht="24.75" customHeight="1" outlineLevel="1" x14ac:dyDescent="0.25">
      <c r="A83" s="143">
        <v>36</v>
      </c>
      <c r="B83" s="122"/>
      <c r="C83" s="124"/>
      <c r="D83" s="121"/>
      <c r="E83" s="144"/>
      <c r="F83" s="144"/>
      <c r="G83" s="171" t="str">
        <f t="shared" si="1"/>
        <v/>
      </c>
      <c r="H83" s="122"/>
      <c r="I83" s="121"/>
      <c r="J83" s="121"/>
      <c r="K83" s="123"/>
      <c r="L83" s="124"/>
      <c r="M83" s="118"/>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18"/>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18"/>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18"/>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18"/>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18"/>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18"/>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18"/>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18"/>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18"/>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18"/>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18"/>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18"/>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18"/>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18"/>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18"/>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18"/>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8"/>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8"/>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8"/>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8"/>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8"/>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8"/>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8"/>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8"/>
      <c r="N107" s="124"/>
      <c r="O107" s="124"/>
      <c r="P107" s="80"/>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+IF(AND(K114&gt;0,O114="Ejecución"),(K114/877802)*Tabla289[[#This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1" t="str">
        <f>+IF(AND(K115&gt;0,O115="Ejecución"),(K115/877802)*Tabla289[[#This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+IF(AND(K116&gt;0,O116="Ejecución"),(K116/877802)*Tabla289[[#This Row],[% participación]],IF(AND(K116&gt;0,O116&lt;&gt;"Ejecución"),"-",""))</f>
        <v/>
      </c>
      <c r="M116" s="124"/>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+IF(AND(K117&gt;0,O117="Ejecución"),(K117/877802)*Tabla289[[#This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+IF(AND(K118&gt;0,O118="Ejecución"),(K118/877802)*Tabla289[[#This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+IF(AND(K119&gt;0,O119="Ejecución"),(K119/877802)*Tabla289[[#This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+IF(AND(K120&gt;0,O120="Ejecución"),(K120/877802)*Tabla289[[#This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+IF(AND(K121&gt;0,O121="Ejecución"),(K121/877802)*Tabla289[[#This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+IF(AND(K122&gt;0,O122="Ejecución"),(K122/877802)*Tabla289[[#This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+IF(AND(K123&gt;0,O123="Ejecución"),(K123/877802)*Tabla289[[#This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+IF(AND(K124&gt;0,O124="Ejecución"),(K124/877802)*Tabla289[[#This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+IF(AND(K125&gt;0,O125="Ejecución"),(K125/877802)*Tabla289[[#This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+IF(AND(K126&gt;0,O126="Ejecución"),(K126/877802)*Tabla289[[#This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+IF(AND(K127&gt;0,O127="Ejecución"),(K127/877802)*Tabla289[[#This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+IF(AND(K128&gt;0,O128="Ejecución"),(K128/877802)*Tabla289[[#This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+IF(AND(K129&gt;0,O129="Ejecución"),(K129/877802)*Tabla289[[#This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+IF(AND(K130&gt;0,O130="Ejecución"),(K130/877802)*Tabla289[[#This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+IF(AND(K131&gt;0,O131="Ejecución"),(K131/877802)*Tabla289[[#This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+IF(AND(K132&gt;0,O132="Ejecución"),(K132/877802)*Tabla289[[#This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+IF(AND(K133&gt;0,O133="Ejecución"),(K133/877802)*Tabla289[[#This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+IF(AND(K134&gt;0,O134="Ejecución"),(K134/877802)*Tabla289[[#This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+IF(AND(K135&gt;0,O135="Ejecución"),(K135/877802)*Tabla289[[#This Row],[% participación]],IF(AND(K135&gt;0,O135&lt;&gt;"Ejecución"),"-",""))</f>
        <v/>
      </c>
      <c r="M135" s="124"/>
      <c r="N135" s="180"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+IF(AND(K136&gt;0,O136="Ejecución"),(K136/877802)*Tabla289[[#This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+IF(AND(K137&gt;0,O137="Ejecución"),(K137/877802)*Tabla289[[#This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+IF(AND(K138&gt;0,O138="Ejecución"),(K138/877802)*Tabla289[[#This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+IF(AND(K139&gt;0,O139="Ejecución"),(K139/877802)*Tabla289[[#This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+IF(AND(K140&gt;0,O140="Ejecución"),(K140/877802)*Tabla289[[#This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+IF(AND(K141&gt;0,O141="Ejecución"),(K141/877802)*Tabla289[[#This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+IF(AND(K142&gt;0,O142="Ejecución"),(K142/877802)*Tabla289[[#This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+IF(AND(K143&gt;0,O143="Ejecución"),(K143/877802)*Tabla289[[#This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+IF(AND(K144&gt;0,O144="Ejecución"),(K144/877802)*Tabla289[[#This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+IF(AND(K145&gt;0,O145="Ejecución"),(K145/877802)*Tabla289[[#This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+IF(AND(K146&gt;0,O146="Ejecución"),(K146/877802)*Tabla289[[#This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+IF(AND(K147&gt;0,O147="Ejecución"),(K147/877802)*Tabla289[[#This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+IF(AND(K148&gt;0,O148="Ejecución"),(K148/877802)*Tabla289[[#This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+IF(AND(K149&gt;0,O149="Ejecución"),(K149/877802)*Tabla289[[#This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+IF(AND(K150&gt;0,O150="Ejecución"),(K150/877802)*Tabla289[[#This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+IF(AND(K151&gt;0,O151="Ejecución"),(K151/877802)*Tabla289[[#This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+IF(AND(K152&gt;0,O152="Ejecución"),(K152/877802)*Tabla289[[#This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+IF(AND(K153&gt;0,O153="Ejecución"),(K153/877802)*Tabla289[[#This Row],[% participación]],IF(AND(K153&gt;0,O153&lt;&gt;"Ejecución"),"-",""))</f>
        <v/>
      </c>
      <c r="M153" s="124"/>
      <c r="N153" s="180" t="str">
        <f t="shared" si="4"/>
        <v/>
      </c>
      <c r="O153" s="176" t="s">
        <v>1150</v>
      </c>
      <c r="P153" s="80"/>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+IF(AND(K154&gt;0,O154="Ejecución"),(K154/877802)*Tabla289[[#This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+IF(AND(K155&gt;0,O155="Ejecución"),(K155/877802)*Tabla289[[#This Row],[% participación]],IF(AND(K155&gt;0,O155&lt;&gt;"Ejecución"),"-",""))</f>
        <v/>
      </c>
      <c r="M155" s="124"/>
      <c r="N155" s="180" t="str">
        <f t="shared" si="4"/>
        <v/>
      </c>
      <c r="O155" s="176" t="s">
        <v>1150</v>
      </c>
      <c r="P155" s="80"/>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+IF(AND(K156&gt;0,O156="Ejecución"),(K156/877802)*Tabla289[[#This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+IF(AND(K157&gt;0,O157="Ejecución"),(K157/877802)*Tabla289[[#This Row],[% participación]],IF(AND(K157&gt;0,O157&lt;&gt;"Ejecución"),"-",""))</f>
        <v/>
      </c>
      <c r="M157" s="124"/>
      <c r="N157" s="180" t="str">
        <f t="shared" si="4"/>
        <v/>
      </c>
      <c r="O157" s="176" t="s">
        <v>1150</v>
      </c>
      <c r="P157" s="80"/>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1" t="str">
        <f>+IF(AND(K158&gt;0,O158="Ejecución"),(K158/877802)*Tabla289[[#This Row],[% participación]],IF(AND(K158&gt;0,O158&lt;&gt;"Ejecución"),"-",""))</f>
        <v/>
      </c>
      <c r="M158" s="124"/>
      <c r="N158" s="180" t="str">
        <f t="shared" si="4"/>
        <v/>
      </c>
      <c r="O158" s="176" t="s">
        <v>1150</v>
      </c>
      <c r="P158" s="80"/>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1" t="str">
        <f>+IF(AND(K159&gt;0,O159="Ejecución"),(K159/877802)*Tabla289[[#This Row],[% participación]],IF(AND(K159&gt;0,O159&lt;&gt;"Ejecución"),"-",""))</f>
        <v/>
      </c>
      <c r="M159" s="124"/>
      <c r="N159" s="180" t="str">
        <f t="shared" si="4"/>
        <v/>
      </c>
      <c r="O159" s="176" t="s">
        <v>1150</v>
      </c>
      <c r="P159" s="80"/>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1" t="str">
        <f>+IF(AND(K160&gt;0,O160="Ejecución"),(K160/877802)*Tabla289[[#This Row],[% participación]],IF(AND(K160&gt;0,O160&lt;&gt;"Ejecución"),"-",""))</f>
        <v/>
      </c>
      <c r="M160" s="124"/>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44194.929147453702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44194.929147453702</v>
      </c>
      <c r="W20" s="106">
        <f ca="1">NOW()</f>
        <v>44194.929147453702</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80"/>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80"/>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80"/>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80"/>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0"/>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+IF(AND(K114&gt;0,O114="Ejecución"),(K114/877802)*Tabla2812[[#This Row],[% participación]],IF(AND(K114&gt;0,O114&lt;&gt;"Ejecución"),"-",""))</f>
        <v/>
      </c>
      <c r="M114" s="124"/>
      <c r="N114" s="118" t="str">
        <f>+IF(M142="No",1,IF(M142="Si","Ingrese %",""))</f>
        <v/>
      </c>
      <c r="O114" s="176" t="s">
        <v>1150</v>
      </c>
      <c r="P114" s="79"/>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1" t="str">
        <f>+IF(AND(K115&gt;0,O115="Ejecución"),(K115/877802)*Tabla2812[[#This Row],[% participación]],IF(AND(K115&gt;0,O115&lt;&gt;"Ejecución"),"-",""))</f>
        <v/>
      </c>
      <c r="M115" s="124"/>
      <c r="N115" s="118" t="str">
        <f>+IF(M142="No",1,IF(M142="Si","Ingrese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+IF(AND(K116&gt;0,O116="Ejecución"),(K116/877802)*Tabla2812[[#This Row],[% participación]],IF(AND(K116&gt;0,O116&lt;&gt;"Ejecución"),"-",""))</f>
        <v/>
      </c>
      <c r="M116" s="124"/>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+IF(AND(K117&gt;0,O117="Ejecución"),(K117/877802)*Tabla2812[[#This Row],[% participación]],IF(AND(K117&gt;0,O117&lt;&gt;"Ejecución"),"-",""))</f>
        <v/>
      </c>
      <c r="M117" s="124"/>
      <c r="N117" s="118"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+IF(AND(K118&gt;0,O118="Ejecución"),(K118/877802)*Tabla2812[[#This Row],[% participación]],IF(AND(K118&gt;0,O118&lt;&gt;"Ejecución"),"-",""))</f>
        <v/>
      </c>
      <c r="M118" s="124"/>
      <c r="N118" s="118"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+IF(AND(K119&gt;0,O119="Ejecución"),(K119/877802)*Tabla2812[[#This Row],[% participación]],IF(AND(K119&gt;0,O119&lt;&gt;"Ejecución"),"-",""))</f>
        <v/>
      </c>
      <c r="M119" s="124"/>
      <c r="N119" s="118"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+IF(AND(K120&gt;0,O120="Ejecución"),(K120/877802)*Tabla2812[[#This Row],[% participación]],IF(AND(K120&gt;0,O120&lt;&gt;"Ejecución"),"-",""))</f>
        <v/>
      </c>
      <c r="M120" s="124"/>
      <c r="N120" s="118"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+IF(AND(K121&gt;0,O121="Ejecución"),(K121/877802)*Tabla2812[[#This Row],[% participación]],IF(AND(K121&gt;0,O121&lt;&gt;"Ejecución"),"-",""))</f>
        <v/>
      </c>
      <c r="M121" s="124"/>
      <c r="N121" s="118"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+IF(AND(K122&gt;0,O122="Ejecución"),(K122/877802)*Tabla2812[[#This Row],[% participación]],IF(AND(K122&gt;0,O122&lt;&gt;"Ejecución"),"-",""))</f>
        <v/>
      </c>
      <c r="M122" s="124"/>
      <c r="N122" s="118"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+IF(AND(K123&gt;0,O123="Ejecución"),(K123/877802)*Tabla2812[[#This Row],[% participación]],IF(AND(K123&gt;0,O123&lt;&gt;"Ejecución"),"-",""))</f>
        <v/>
      </c>
      <c r="M123" s="124"/>
      <c r="N123" s="118"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+IF(AND(K124&gt;0,O124="Ejecución"),(K124/877802)*Tabla2812[[#This Row],[% participación]],IF(AND(K124&gt;0,O124&lt;&gt;"Ejecución"),"-",""))</f>
        <v/>
      </c>
      <c r="M124" s="124"/>
      <c r="N124" s="118"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+IF(AND(K125&gt;0,O125="Ejecución"),(K125/877802)*Tabla2812[[#This Row],[% participación]],IF(AND(K125&gt;0,O125&lt;&gt;"Ejecución"),"-",""))</f>
        <v/>
      </c>
      <c r="M125" s="124"/>
      <c r="N125" s="118"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+IF(AND(K126&gt;0,O126="Ejecución"),(K126/877802)*Tabla2812[[#This Row],[% participación]],IF(AND(K126&gt;0,O126&lt;&gt;"Ejecución"),"-",""))</f>
        <v/>
      </c>
      <c r="M126" s="124"/>
      <c r="N126" s="118"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+IF(AND(K127&gt;0,O127="Ejecución"),(K127/877802)*Tabla2812[[#This Row],[% participación]],IF(AND(K127&gt;0,O127&lt;&gt;"Ejecución"),"-",""))</f>
        <v/>
      </c>
      <c r="M127" s="124"/>
      <c r="N127" s="118"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+IF(AND(K128&gt;0,O128="Ejecución"),(K128/877802)*Tabla2812[[#This Row],[% participación]],IF(AND(K128&gt;0,O128&lt;&gt;"Ejecución"),"-",""))</f>
        <v/>
      </c>
      <c r="M128" s="124"/>
      <c r="N128" s="118"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+IF(AND(K129&gt;0,O129="Ejecución"),(K129/877802)*Tabla2812[[#This Row],[% participación]],IF(AND(K129&gt;0,O129&lt;&gt;"Ejecución"),"-",""))</f>
        <v/>
      </c>
      <c r="M129" s="124"/>
      <c r="N129" s="118"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+IF(AND(K130&gt;0,O130="Ejecución"),(K130/877802)*Tabla2812[[#This Row],[% participación]],IF(AND(K130&gt;0,O130&lt;&gt;"Ejecución"),"-",""))</f>
        <v/>
      </c>
      <c r="M130" s="124"/>
      <c r="N130" s="118"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+IF(AND(K131&gt;0,O131="Ejecución"),(K131/877802)*Tabla2812[[#This Row],[% participación]],IF(AND(K131&gt;0,O131&lt;&gt;"Ejecución"),"-",""))</f>
        <v/>
      </c>
      <c r="M131" s="124"/>
      <c r="N131" s="118"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+IF(AND(K132&gt;0,O132="Ejecución"),(K132/877802)*Tabla2812[[#This Row],[% participación]],IF(AND(K132&gt;0,O132&lt;&gt;"Ejecución"),"-",""))</f>
        <v/>
      </c>
      <c r="M132" s="124"/>
      <c r="N132" s="118"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+IF(AND(K133&gt;0,O133="Ejecución"),(K133/877802)*Tabla2812[[#This Row],[% participación]],IF(AND(K133&gt;0,O133&lt;&gt;"Ejecución"),"-",""))</f>
        <v/>
      </c>
      <c r="M133" s="124"/>
      <c r="N133" s="118"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+IF(AND(K134&gt;0,O134="Ejecución"),(K134/877802)*Tabla2812[[#This Row],[% participación]],IF(AND(K134&gt;0,O134&lt;&gt;"Ejecución"),"-",""))</f>
        <v/>
      </c>
      <c r="M134" s="124"/>
      <c r="N134" s="118"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+IF(AND(K135&gt;0,O135="Ejecución"),(K135/877802)*Tabla2812[[#This Row],[% participación]],IF(AND(K135&gt;0,O135&lt;&gt;"Ejecución"),"-",""))</f>
        <v/>
      </c>
      <c r="M135" s="124"/>
      <c r="N135" s="118"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+IF(AND(K136&gt;0,O136="Ejecución"),(K136/877802)*Tabla2812[[#This Row],[% participación]],IF(AND(K136&gt;0,O136&lt;&gt;"Ejecución"),"-",""))</f>
        <v/>
      </c>
      <c r="M136" s="124"/>
      <c r="N136" s="118"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+IF(AND(K137&gt;0,O137="Ejecución"),(K137/877802)*Tabla2812[[#This Row],[% participación]],IF(AND(K137&gt;0,O137&lt;&gt;"Ejecución"),"-",""))</f>
        <v/>
      </c>
      <c r="M137" s="124"/>
      <c r="N137" s="118"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+IF(AND(K138&gt;0,O138="Ejecución"),(K138/877802)*Tabla2812[[#This Row],[% participación]],IF(AND(K138&gt;0,O138&lt;&gt;"Ejecución"),"-",""))</f>
        <v/>
      </c>
      <c r="M138" s="124"/>
      <c r="N138" s="118"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+IF(AND(K139&gt;0,O139="Ejecución"),(K139/877802)*Tabla2812[[#This Row],[% participación]],IF(AND(K139&gt;0,O139&lt;&gt;"Ejecución"),"-",""))</f>
        <v/>
      </c>
      <c r="M139" s="124"/>
      <c r="N139" s="118"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+IF(AND(K140&gt;0,O140="Ejecución"),(K140/877802)*Tabla2812[[#This Row],[% participación]],IF(AND(K140&gt;0,O140&lt;&gt;"Ejecución"),"-",""))</f>
        <v/>
      </c>
      <c r="M140" s="124"/>
      <c r="N140" s="118"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+IF(AND(K141&gt;0,O141="Ejecución"),(K141/877802)*Tabla2812[[#This Row],[% participación]],IF(AND(K141&gt;0,O141&lt;&gt;"Ejecución"),"-",""))</f>
        <v/>
      </c>
      <c r="M141" s="124"/>
      <c r="N141" s="118"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+IF(AND(K142&gt;0,O142="Ejecución"),(K142/877802)*Tabla2812[[#This Row],[% participación]],IF(AND(K142&gt;0,O142&lt;&gt;"Ejecución"),"-",""))</f>
        <v/>
      </c>
      <c r="M142" s="124"/>
      <c r="N142" s="118"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+IF(AND(K143&gt;0,O143="Ejecución"),(K143/877802)*Tabla2812[[#This Row],[% participación]],IF(AND(K143&gt;0,O143&lt;&gt;"Ejecución"),"-",""))</f>
        <v/>
      </c>
      <c r="M143" s="124"/>
      <c r="N143" s="181" t="str">
        <f>+IF(M142="No",1,IF(M142="Si","Ingrese %",""))</f>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+IF(AND(K144&gt;0,O144="Ejecución"),(K144/877802)*Tabla2812[[#This Row],[% participación]],IF(AND(K144&gt;0,O144&lt;&gt;"Ejecución"),"-",""))</f>
        <v/>
      </c>
      <c r="M144" s="124"/>
      <c r="N144" s="118"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+IF(AND(K145&gt;0,O145="Ejecución"),(K145/877802)*Tabla2812[[#This Row],[% participación]],IF(AND(K145&gt;0,O145&lt;&gt;"Ejecución"),"-",""))</f>
        <v/>
      </c>
      <c r="M145" s="124"/>
      <c r="N145" s="118"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+IF(AND(K146&gt;0,O146="Ejecución"),(K146/877802)*Tabla2812[[#This Row],[% participación]],IF(AND(K146&gt;0,O146&lt;&gt;"Ejecución"),"-",""))</f>
        <v/>
      </c>
      <c r="M146" s="124"/>
      <c r="N146" s="118"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+IF(AND(K147&gt;0,O147="Ejecución"),(K147/877802)*Tabla2812[[#This Row],[% participación]],IF(AND(K147&gt;0,O147&lt;&gt;"Ejecución"),"-",""))</f>
        <v/>
      </c>
      <c r="M147" s="124"/>
      <c r="N147" s="118"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+IF(AND(K148&gt;0,O148="Ejecución"),(K148/877802)*Tabla2812[[#This Row],[% participación]],IF(AND(K148&gt;0,O148&lt;&gt;"Ejecución"),"-",""))</f>
        <v/>
      </c>
      <c r="M148" s="124"/>
      <c r="N148" s="118"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+IF(AND(K149&gt;0,O149="Ejecución"),(K149/877802)*Tabla2812[[#This Row],[% participación]],IF(AND(K149&gt;0,O149&lt;&gt;"Ejecución"),"-",""))</f>
        <v/>
      </c>
      <c r="M149" s="124"/>
      <c r="N149" s="118"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+IF(AND(K150&gt;0,O150="Ejecución"),(K150/877802)*Tabla2812[[#This Row],[% participación]],IF(AND(K150&gt;0,O150&lt;&gt;"Ejecución"),"-",""))</f>
        <v/>
      </c>
      <c r="M150" s="124"/>
      <c r="N150" s="118"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+IF(AND(K151&gt;0,O151="Ejecución"),(K151/877802)*Tabla2812[[#This Row],[% participación]],IF(AND(K151&gt;0,O151&lt;&gt;"Ejecución"),"-",""))</f>
        <v/>
      </c>
      <c r="M151" s="124"/>
      <c r="N151" s="118"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+IF(AND(K152&gt;0,O152="Ejecución"),(K152/877802)*Tabla2812[[#This Row],[% participación]],IF(AND(K152&gt;0,O152&lt;&gt;"Ejecución"),"-",""))</f>
        <v/>
      </c>
      <c r="M152" s="124"/>
      <c r="N152" s="118"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+IF(AND(K153&gt;0,O153="Ejecución"),(K153/877802)*Tabla2812[[#This Row],[% participación]],IF(AND(K153&gt;0,O153&lt;&gt;"Ejecución"),"-",""))</f>
        <v/>
      </c>
      <c r="M153" s="124"/>
      <c r="N153" s="118" t="str">
        <f t="shared" si="4"/>
        <v/>
      </c>
      <c r="O153" s="176" t="s">
        <v>1150</v>
      </c>
      <c r="P153" s="80"/>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+IF(AND(K154&gt;0,O154="Ejecución"),(K154/877802)*Tabla2812[[#This Row],[% participación]],IF(AND(K154&gt;0,O154&lt;&gt;"Ejecución"),"-",""))</f>
        <v/>
      </c>
      <c r="M154" s="124"/>
      <c r="N154" s="118"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+IF(AND(K155&gt;0,O155="Ejecución"),(K155/877802)*Tabla2812[[#This Row],[% participación]],IF(AND(K155&gt;0,O155&lt;&gt;"Ejecución"),"-",""))</f>
        <v/>
      </c>
      <c r="M155" s="124"/>
      <c r="N155" s="118" t="str">
        <f t="shared" si="4"/>
        <v/>
      </c>
      <c r="O155" s="176" t="s">
        <v>1150</v>
      </c>
      <c r="P155" s="80"/>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+IF(AND(K156&gt;0,O156="Ejecución"),(K156/877802)*Tabla2812[[#This Row],[% participación]],IF(AND(K156&gt;0,O156&lt;&gt;"Ejecución"),"-",""))</f>
        <v/>
      </c>
      <c r="M156" s="124"/>
      <c r="N156" s="118"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+IF(AND(K157&gt;0,O157="Ejecución"),(K157/877802)*Tabla2812[[#This Row],[% participación]],IF(AND(K157&gt;0,O157&lt;&gt;"Ejecución"),"-",""))</f>
        <v/>
      </c>
      <c r="M157" s="124"/>
      <c r="N157" s="118" t="str">
        <f t="shared" si="4"/>
        <v/>
      </c>
      <c r="O157" s="176" t="s">
        <v>1150</v>
      </c>
      <c r="P157" s="80"/>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1" t="str">
        <f>+IF(AND(K158&gt;0,O158="Ejecución"),(K158/877802)*Tabla2812[[#This Row],[% participación]],IF(AND(K158&gt;0,O158&lt;&gt;"Ejecución"),"-",""))</f>
        <v/>
      </c>
      <c r="M158" s="124"/>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7" t="s">
        <v>2633</v>
      </c>
      <c r="L183" s="247"/>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44194.929147453702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44194.929147453702</v>
      </c>
      <c r="W20" s="106">
        <f ca="1">NOW()</f>
        <v>44194.929147453702</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75" t="str">
        <f>IF(AND(E48&lt;&gt;"",F48&lt;&gt;""),((F48-E48)/30),"")</f>
        <v/>
      </c>
      <c r="H48" s="122"/>
      <c r="I48" s="121"/>
      <c r="J48" s="121"/>
      <c r="K48" s="123"/>
      <c r="L48" s="124"/>
      <c r="M48" s="118"/>
      <c r="N48" s="124"/>
      <c r="O48" s="124"/>
      <c r="P48" s="79"/>
    </row>
    <row r="49" spans="1:16" s="6" customFormat="1" ht="24.75" customHeight="1" x14ac:dyDescent="0.25">
      <c r="A49" s="142">
        <v>2</v>
      </c>
      <c r="B49" s="122"/>
      <c r="C49" s="124"/>
      <c r="D49" s="121"/>
      <c r="E49" s="144"/>
      <c r="F49" s="144"/>
      <c r="G49" s="75" t="str">
        <f t="shared" ref="G49:G107" si="1">IF(AND(E49&lt;&gt;"",F49&lt;&gt;""),((F49-E49)/30),"")</f>
        <v/>
      </c>
      <c r="H49" s="122"/>
      <c r="I49" s="121"/>
      <c r="J49" s="121"/>
      <c r="K49" s="123"/>
      <c r="L49" s="124"/>
      <c r="M49" s="118"/>
      <c r="N49" s="124"/>
      <c r="O49" s="124"/>
      <c r="P49" s="79"/>
    </row>
    <row r="50" spans="1:16" s="6" customFormat="1" ht="24.75" customHeight="1" x14ac:dyDescent="0.25">
      <c r="A50" s="142">
        <v>3</v>
      </c>
      <c r="B50" s="122"/>
      <c r="C50" s="124"/>
      <c r="D50" s="121"/>
      <c r="E50" s="144"/>
      <c r="F50" s="144"/>
      <c r="G50" s="75" t="str">
        <f t="shared" si="1"/>
        <v/>
      </c>
      <c r="H50" s="120"/>
      <c r="I50" s="121"/>
      <c r="J50" s="121"/>
      <c r="K50" s="123"/>
      <c r="L50" s="124"/>
      <c r="M50" s="118"/>
      <c r="N50" s="124"/>
      <c r="O50" s="124"/>
      <c r="P50" s="79"/>
    </row>
    <row r="51" spans="1:16" s="6" customFormat="1" ht="24.75" customHeight="1" outlineLevel="1" x14ac:dyDescent="0.25">
      <c r="A51" s="142">
        <v>4</v>
      </c>
      <c r="B51" s="122"/>
      <c r="C51" s="124"/>
      <c r="D51" s="121"/>
      <c r="E51" s="144"/>
      <c r="F51" s="144"/>
      <c r="G51" s="75" t="str">
        <f t="shared" si="1"/>
        <v/>
      </c>
      <c r="H51" s="122"/>
      <c r="I51" s="121"/>
      <c r="J51" s="121"/>
      <c r="K51" s="123"/>
      <c r="L51" s="124"/>
      <c r="M51" s="118"/>
      <c r="N51" s="124"/>
      <c r="O51" s="124"/>
      <c r="P51" s="79"/>
    </row>
    <row r="52" spans="1:16" s="7" customFormat="1" ht="24.75" customHeight="1" outlineLevel="1" x14ac:dyDescent="0.25">
      <c r="A52" s="143">
        <v>5</v>
      </c>
      <c r="B52" s="122"/>
      <c r="C52" s="124"/>
      <c r="D52" s="121"/>
      <c r="E52" s="144"/>
      <c r="F52" s="144"/>
      <c r="G52" s="75" t="str">
        <f t="shared" si="1"/>
        <v/>
      </c>
      <c r="H52" s="120"/>
      <c r="I52" s="121"/>
      <c r="J52" s="121"/>
      <c r="K52" s="123"/>
      <c r="L52" s="124"/>
      <c r="M52" s="118"/>
      <c r="N52" s="124"/>
      <c r="O52" s="124"/>
      <c r="P52" s="80"/>
    </row>
    <row r="53" spans="1:16" s="7" customFormat="1" ht="24.75" customHeight="1" outlineLevel="1" x14ac:dyDescent="0.25">
      <c r="A53" s="143">
        <v>6</v>
      </c>
      <c r="B53" s="122"/>
      <c r="C53" s="124"/>
      <c r="D53" s="121"/>
      <c r="E53" s="144"/>
      <c r="F53" s="144"/>
      <c r="G53" s="75" t="str">
        <f t="shared" si="1"/>
        <v/>
      </c>
      <c r="H53" s="120"/>
      <c r="I53" s="121"/>
      <c r="J53" s="121"/>
      <c r="K53" s="123"/>
      <c r="L53" s="124"/>
      <c r="M53" s="118"/>
      <c r="N53" s="124"/>
      <c r="O53" s="124"/>
      <c r="P53" s="80"/>
    </row>
    <row r="54" spans="1:16" s="7" customFormat="1" ht="24.75" customHeight="1" outlineLevel="1" x14ac:dyDescent="0.25">
      <c r="A54" s="143">
        <v>7</v>
      </c>
      <c r="B54" s="122"/>
      <c r="C54" s="124"/>
      <c r="D54" s="121"/>
      <c r="E54" s="144"/>
      <c r="F54" s="144"/>
      <c r="G54" s="75" t="str">
        <f t="shared" si="1"/>
        <v/>
      </c>
      <c r="H54" s="122"/>
      <c r="I54" s="121"/>
      <c r="J54" s="121"/>
      <c r="K54" s="119"/>
      <c r="L54" s="124"/>
      <c r="M54" s="118"/>
      <c r="N54" s="124"/>
      <c r="O54" s="124"/>
      <c r="P54" s="80"/>
    </row>
    <row r="55" spans="1:16" s="7" customFormat="1" ht="24.75" customHeight="1" outlineLevel="1" x14ac:dyDescent="0.25">
      <c r="A55" s="143">
        <v>8</v>
      </c>
      <c r="B55" s="122"/>
      <c r="C55" s="124"/>
      <c r="D55" s="121"/>
      <c r="E55" s="144"/>
      <c r="F55" s="144"/>
      <c r="G55" s="75" t="str">
        <f t="shared" si="1"/>
        <v/>
      </c>
      <c r="H55" s="122"/>
      <c r="I55" s="121"/>
      <c r="J55" s="121"/>
      <c r="K55" s="119"/>
      <c r="L55" s="124"/>
      <c r="M55" s="118"/>
      <c r="N55" s="124"/>
      <c r="O55" s="124"/>
      <c r="P55" s="80"/>
    </row>
    <row r="56" spans="1:16" s="7" customFormat="1" ht="24.75" customHeight="1" outlineLevel="1" x14ac:dyDescent="0.25">
      <c r="A56" s="143">
        <v>9</v>
      </c>
      <c r="B56" s="122"/>
      <c r="C56" s="124"/>
      <c r="D56" s="121"/>
      <c r="E56" s="144"/>
      <c r="F56" s="144"/>
      <c r="G56" s="75" t="str">
        <f t="shared" si="1"/>
        <v/>
      </c>
      <c r="H56" s="122"/>
      <c r="I56" s="121"/>
      <c r="J56" s="121"/>
      <c r="K56" s="119"/>
      <c r="L56" s="124"/>
      <c r="M56" s="118"/>
      <c r="N56" s="124"/>
      <c r="O56" s="124"/>
      <c r="P56" s="80"/>
    </row>
    <row r="57" spans="1:16" s="7" customFormat="1" ht="24.75" customHeight="1" outlineLevel="1" x14ac:dyDescent="0.25">
      <c r="A57" s="143">
        <v>10</v>
      </c>
      <c r="B57" s="122"/>
      <c r="C57" s="124"/>
      <c r="D57" s="121"/>
      <c r="E57" s="144"/>
      <c r="F57" s="144"/>
      <c r="G57" s="75" t="str">
        <f t="shared" si="1"/>
        <v/>
      </c>
      <c r="H57" s="122"/>
      <c r="I57" s="121"/>
      <c r="J57" s="121"/>
      <c r="K57" s="123"/>
      <c r="L57" s="124"/>
      <c r="M57" s="118"/>
      <c r="N57" s="124"/>
      <c r="O57" s="124"/>
      <c r="P57" s="80"/>
    </row>
    <row r="58" spans="1:16" s="7" customFormat="1" ht="24.75" customHeight="1" outlineLevel="1" x14ac:dyDescent="0.25">
      <c r="A58" s="143">
        <v>11</v>
      </c>
      <c r="B58" s="122"/>
      <c r="C58" s="124"/>
      <c r="D58" s="121"/>
      <c r="E58" s="144"/>
      <c r="F58" s="144"/>
      <c r="G58" s="75" t="str">
        <f t="shared" si="1"/>
        <v/>
      </c>
      <c r="H58" s="122"/>
      <c r="I58" s="121"/>
      <c r="J58" s="121"/>
      <c r="K58" s="123"/>
      <c r="L58" s="124"/>
      <c r="M58" s="118"/>
      <c r="N58" s="124"/>
      <c r="O58" s="124"/>
      <c r="P58" s="80"/>
    </row>
    <row r="59" spans="1:16" s="7" customFormat="1" ht="24.75" customHeight="1" outlineLevel="1" x14ac:dyDescent="0.25">
      <c r="A59" s="143">
        <v>12</v>
      </c>
      <c r="B59" s="122"/>
      <c r="C59" s="124"/>
      <c r="D59" s="121"/>
      <c r="E59" s="144"/>
      <c r="F59" s="144"/>
      <c r="G59" s="75" t="str">
        <f t="shared" si="1"/>
        <v/>
      </c>
      <c r="H59" s="122"/>
      <c r="I59" s="121"/>
      <c r="J59" s="121"/>
      <c r="K59" s="123"/>
      <c r="L59" s="124"/>
      <c r="M59" s="118"/>
      <c r="N59" s="124"/>
      <c r="O59" s="124"/>
      <c r="P59" s="80"/>
    </row>
    <row r="60" spans="1:16" s="7" customFormat="1" ht="24.75" customHeight="1" outlineLevel="1" x14ac:dyDescent="0.25">
      <c r="A60" s="143">
        <v>13</v>
      </c>
      <c r="B60" s="122"/>
      <c r="C60" s="124"/>
      <c r="D60" s="121"/>
      <c r="E60" s="144"/>
      <c r="F60" s="144"/>
      <c r="G60" s="75" t="str">
        <f t="shared" si="1"/>
        <v/>
      </c>
      <c r="H60" s="122"/>
      <c r="I60" s="121"/>
      <c r="J60" s="121"/>
      <c r="K60" s="123"/>
      <c r="L60" s="124"/>
      <c r="M60" s="118"/>
      <c r="N60" s="124"/>
      <c r="O60" s="124"/>
      <c r="P60" s="80"/>
    </row>
    <row r="61" spans="1:16" s="7" customFormat="1" ht="24.75" customHeight="1" outlineLevel="1" x14ac:dyDescent="0.25">
      <c r="A61" s="143">
        <v>14</v>
      </c>
      <c r="B61" s="122"/>
      <c r="C61" s="124"/>
      <c r="D61" s="121"/>
      <c r="E61" s="144"/>
      <c r="F61" s="144"/>
      <c r="G61" s="75" t="str">
        <f t="shared" si="1"/>
        <v/>
      </c>
      <c r="H61" s="122"/>
      <c r="I61" s="121"/>
      <c r="J61" s="121"/>
      <c r="K61" s="123"/>
      <c r="L61" s="124"/>
      <c r="M61" s="118"/>
      <c r="N61" s="124"/>
      <c r="O61" s="124"/>
      <c r="P61" s="80"/>
    </row>
    <row r="62" spans="1:16" s="7" customFormat="1" ht="24.75" customHeight="1" outlineLevel="1" x14ac:dyDescent="0.25">
      <c r="A62" s="143">
        <v>15</v>
      </c>
      <c r="B62" s="122"/>
      <c r="C62" s="124"/>
      <c r="D62" s="121"/>
      <c r="E62" s="144"/>
      <c r="F62" s="144"/>
      <c r="G62" s="75" t="str">
        <f t="shared" si="1"/>
        <v/>
      </c>
      <c r="H62" s="122"/>
      <c r="I62" s="121"/>
      <c r="J62" s="121"/>
      <c r="K62" s="123"/>
      <c r="L62" s="124"/>
      <c r="M62" s="118"/>
      <c r="N62" s="124"/>
      <c r="O62" s="124"/>
      <c r="P62" s="80"/>
    </row>
    <row r="63" spans="1:16" s="7" customFormat="1" ht="24.75" customHeight="1" outlineLevel="1" x14ac:dyDescent="0.25">
      <c r="A63" s="143">
        <v>16</v>
      </c>
      <c r="B63" s="122"/>
      <c r="C63" s="124"/>
      <c r="D63" s="121"/>
      <c r="E63" s="144"/>
      <c r="F63" s="144"/>
      <c r="G63" s="75" t="str">
        <f t="shared" si="1"/>
        <v/>
      </c>
      <c r="H63" s="122"/>
      <c r="I63" s="121"/>
      <c r="J63" s="121"/>
      <c r="K63" s="123"/>
      <c r="L63" s="124"/>
      <c r="M63" s="118"/>
      <c r="N63" s="124"/>
      <c r="O63" s="124"/>
      <c r="P63" s="80"/>
    </row>
    <row r="64" spans="1:16" s="7" customFormat="1" ht="24.75" customHeight="1" outlineLevel="1" x14ac:dyDescent="0.25">
      <c r="A64" s="143">
        <v>17</v>
      </c>
      <c r="B64" s="122"/>
      <c r="C64" s="124"/>
      <c r="D64" s="121"/>
      <c r="E64" s="144"/>
      <c r="F64" s="144"/>
      <c r="G64" s="75" t="str">
        <f t="shared" si="1"/>
        <v/>
      </c>
      <c r="H64" s="122"/>
      <c r="I64" s="121"/>
      <c r="J64" s="121"/>
      <c r="K64" s="123"/>
      <c r="L64" s="124"/>
      <c r="M64" s="118"/>
      <c r="N64" s="124"/>
      <c r="O64" s="124"/>
      <c r="P64" s="80"/>
    </row>
    <row r="65" spans="1:16" s="7" customFormat="1" ht="24.75" customHeight="1" outlineLevel="1" x14ac:dyDescent="0.25">
      <c r="A65" s="143">
        <v>18</v>
      </c>
      <c r="B65" s="122"/>
      <c r="C65" s="124"/>
      <c r="D65" s="121"/>
      <c r="E65" s="144"/>
      <c r="F65" s="144"/>
      <c r="G65" s="75" t="str">
        <f t="shared" si="1"/>
        <v/>
      </c>
      <c r="H65" s="122"/>
      <c r="I65" s="121"/>
      <c r="J65" s="121"/>
      <c r="K65" s="123"/>
      <c r="L65" s="124"/>
      <c r="M65" s="118"/>
      <c r="N65" s="124"/>
      <c r="O65" s="124"/>
      <c r="P65" s="80"/>
    </row>
    <row r="66" spans="1:16" s="7" customFormat="1" ht="24.75" customHeight="1" outlineLevel="1" x14ac:dyDescent="0.25">
      <c r="A66" s="143">
        <v>19</v>
      </c>
      <c r="B66" s="122"/>
      <c r="C66" s="124"/>
      <c r="D66" s="121"/>
      <c r="E66" s="144"/>
      <c r="F66" s="144"/>
      <c r="G66" s="75" t="str">
        <f t="shared" si="1"/>
        <v/>
      </c>
      <c r="H66" s="122"/>
      <c r="I66" s="121"/>
      <c r="J66" s="121"/>
      <c r="K66" s="123"/>
      <c r="L66" s="124"/>
      <c r="M66" s="118"/>
      <c r="N66" s="124"/>
      <c r="O66" s="124"/>
      <c r="P66" s="80"/>
    </row>
    <row r="67" spans="1:16" s="7" customFormat="1" ht="24.75" customHeight="1" outlineLevel="1" x14ac:dyDescent="0.25">
      <c r="A67" s="143">
        <v>20</v>
      </c>
      <c r="B67" s="122"/>
      <c r="C67" s="124"/>
      <c r="D67" s="121"/>
      <c r="E67" s="144"/>
      <c r="F67" s="144"/>
      <c r="G67" s="75" t="str">
        <f t="shared" si="1"/>
        <v/>
      </c>
      <c r="H67" s="122"/>
      <c r="I67" s="121"/>
      <c r="J67" s="121"/>
      <c r="K67" s="123"/>
      <c r="L67" s="124"/>
      <c r="M67" s="118"/>
      <c r="N67" s="124"/>
      <c r="O67" s="124"/>
      <c r="P67" s="80"/>
    </row>
    <row r="68" spans="1:16" s="7" customFormat="1" ht="24.75" customHeight="1" outlineLevel="1" x14ac:dyDescent="0.25">
      <c r="A68" s="143">
        <v>21</v>
      </c>
      <c r="B68" s="122"/>
      <c r="C68" s="124"/>
      <c r="D68" s="121"/>
      <c r="E68" s="144"/>
      <c r="F68" s="144"/>
      <c r="G68" s="75" t="str">
        <f t="shared" si="1"/>
        <v/>
      </c>
      <c r="H68" s="122"/>
      <c r="I68" s="121"/>
      <c r="J68" s="121"/>
      <c r="K68" s="123"/>
      <c r="L68" s="124"/>
      <c r="M68" s="118"/>
      <c r="N68" s="124"/>
      <c r="O68" s="124"/>
      <c r="P68" s="80"/>
    </row>
    <row r="69" spans="1:16" s="7" customFormat="1" ht="24.75" customHeight="1" outlineLevel="1" x14ac:dyDescent="0.25">
      <c r="A69" s="143">
        <v>22</v>
      </c>
      <c r="B69" s="122"/>
      <c r="C69" s="124"/>
      <c r="D69" s="121"/>
      <c r="E69" s="144"/>
      <c r="F69" s="144"/>
      <c r="G69" s="75" t="str">
        <f t="shared" si="1"/>
        <v/>
      </c>
      <c r="H69" s="122"/>
      <c r="I69" s="121"/>
      <c r="J69" s="121"/>
      <c r="K69" s="123"/>
      <c r="L69" s="124"/>
      <c r="M69" s="118"/>
      <c r="N69" s="124"/>
      <c r="O69" s="124"/>
      <c r="P69" s="80"/>
    </row>
    <row r="70" spans="1:16" s="7" customFormat="1" ht="24.75" customHeight="1" outlineLevel="1" x14ac:dyDescent="0.25">
      <c r="A70" s="143">
        <v>23</v>
      </c>
      <c r="B70" s="122"/>
      <c r="C70" s="124"/>
      <c r="D70" s="121"/>
      <c r="E70" s="144"/>
      <c r="F70" s="144"/>
      <c r="G70" s="75" t="str">
        <f t="shared" si="1"/>
        <v/>
      </c>
      <c r="H70" s="122"/>
      <c r="I70" s="121"/>
      <c r="J70" s="121"/>
      <c r="K70" s="123"/>
      <c r="L70" s="124"/>
      <c r="M70" s="118"/>
      <c r="N70" s="124"/>
      <c r="O70" s="124"/>
      <c r="P70" s="80"/>
    </row>
    <row r="71" spans="1:16" s="7" customFormat="1" ht="24.75" customHeight="1" outlineLevel="1" x14ac:dyDescent="0.25">
      <c r="A71" s="143">
        <v>24</v>
      </c>
      <c r="B71" s="122"/>
      <c r="C71" s="124"/>
      <c r="D71" s="121"/>
      <c r="E71" s="144"/>
      <c r="F71" s="144"/>
      <c r="G71" s="75" t="str">
        <f t="shared" si="1"/>
        <v/>
      </c>
      <c r="H71" s="122"/>
      <c r="I71" s="121"/>
      <c r="J71" s="121"/>
      <c r="K71" s="123"/>
      <c r="L71" s="124"/>
      <c r="M71" s="118"/>
      <c r="N71" s="124"/>
      <c r="O71" s="124"/>
      <c r="P71" s="80"/>
    </row>
    <row r="72" spans="1:16" s="7" customFormat="1" ht="24.75" customHeight="1" outlineLevel="1" x14ac:dyDescent="0.25">
      <c r="A72" s="143">
        <v>25</v>
      </c>
      <c r="B72" s="122"/>
      <c r="C72" s="124"/>
      <c r="D72" s="121"/>
      <c r="E72" s="144"/>
      <c r="F72" s="144"/>
      <c r="G72" s="75" t="str">
        <f t="shared" si="1"/>
        <v/>
      </c>
      <c r="H72" s="122"/>
      <c r="I72" s="121"/>
      <c r="J72" s="121"/>
      <c r="K72" s="123"/>
      <c r="L72" s="124"/>
      <c r="M72" s="118"/>
      <c r="N72" s="124"/>
      <c r="O72" s="124"/>
      <c r="P72" s="80"/>
    </row>
    <row r="73" spans="1:16" s="7" customFormat="1" ht="24.75" customHeight="1" outlineLevel="1" x14ac:dyDescent="0.25">
      <c r="A73" s="143">
        <v>26</v>
      </c>
      <c r="B73" s="122"/>
      <c r="C73" s="124"/>
      <c r="D73" s="121"/>
      <c r="E73" s="144"/>
      <c r="F73" s="144"/>
      <c r="G73" s="75" t="str">
        <f t="shared" si="1"/>
        <v/>
      </c>
      <c r="H73" s="122"/>
      <c r="I73" s="121"/>
      <c r="J73" s="121"/>
      <c r="K73" s="123"/>
      <c r="L73" s="124"/>
      <c r="M73" s="118"/>
      <c r="N73" s="124"/>
      <c r="O73" s="124"/>
      <c r="P73" s="80"/>
    </row>
    <row r="74" spans="1:16" s="7" customFormat="1" ht="24.75" customHeight="1" outlineLevel="1" x14ac:dyDescent="0.25">
      <c r="A74" s="143">
        <v>27</v>
      </c>
      <c r="B74" s="122"/>
      <c r="C74" s="124"/>
      <c r="D74" s="121"/>
      <c r="E74" s="144"/>
      <c r="F74" s="144"/>
      <c r="G74" s="75" t="str">
        <f t="shared" si="1"/>
        <v/>
      </c>
      <c r="H74" s="122"/>
      <c r="I74" s="121"/>
      <c r="J74" s="121"/>
      <c r="K74" s="123"/>
      <c r="L74" s="124"/>
      <c r="M74" s="118"/>
      <c r="N74" s="124"/>
      <c r="O74" s="124"/>
      <c r="P74" s="80"/>
    </row>
    <row r="75" spans="1:16" s="7" customFormat="1" ht="24.75" customHeight="1" outlineLevel="1" x14ac:dyDescent="0.25">
      <c r="A75" s="143">
        <v>28</v>
      </c>
      <c r="B75" s="122"/>
      <c r="C75" s="124"/>
      <c r="D75" s="121"/>
      <c r="E75" s="144"/>
      <c r="F75" s="144"/>
      <c r="G75" s="75" t="str">
        <f t="shared" si="1"/>
        <v/>
      </c>
      <c r="H75" s="122"/>
      <c r="I75" s="121"/>
      <c r="J75" s="121"/>
      <c r="K75" s="123"/>
      <c r="L75" s="124"/>
      <c r="M75" s="118"/>
      <c r="N75" s="124"/>
      <c r="O75" s="124"/>
      <c r="P75" s="80"/>
    </row>
    <row r="76" spans="1:16" s="7" customFormat="1" ht="24.75" customHeight="1" outlineLevel="1" x14ac:dyDescent="0.25">
      <c r="A76" s="143">
        <v>29</v>
      </c>
      <c r="B76" s="122"/>
      <c r="C76" s="124"/>
      <c r="D76" s="121"/>
      <c r="E76" s="144"/>
      <c r="F76" s="144"/>
      <c r="G76" s="75" t="str">
        <f t="shared" si="1"/>
        <v/>
      </c>
      <c r="H76" s="122"/>
      <c r="I76" s="121"/>
      <c r="J76" s="121"/>
      <c r="K76" s="123"/>
      <c r="L76" s="124"/>
      <c r="M76" s="118"/>
      <c r="N76" s="124"/>
      <c r="O76" s="124"/>
      <c r="P76" s="80"/>
    </row>
    <row r="77" spans="1:16" s="7" customFormat="1" ht="24.75" customHeight="1" outlineLevel="1" x14ac:dyDescent="0.25">
      <c r="A77" s="143">
        <v>30</v>
      </c>
      <c r="B77" s="122"/>
      <c r="C77" s="124"/>
      <c r="D77" s="121"/>
      <c r="E77" s="144"/>
      <c r="F77" s="144"/>
      <c r="G77" s="75" t="str">
        <f t="shared" si="1"/>
        <v/>
      </c>
      <c r="H77" s="122"/>
      <c r="I77" s="121"/>
      <c r="J77" s="121"/>
      <c r="K77" s="123"/>
      <c r="L77" s="124"/>
      <c r="M77" s="118"/>
      <c r="N77" s="124"/>
      <c r="O77" s="124"/>
      <c r="P77" s="80"/>
    </row>
    <row r="78" spans="1:16" s="7" customFormat="1" ht="24.75" customHeight="1" outlineLevel="1" x14ac:dyDescent="0.25">
      <c r="A78" s="143">
        <v>31</v>
      </c>
      <c r="B78" s="122"/>
      <c r="C78" s="124"/>
      <c r="D78" s="121"/>
      <c r="E78" s="144"/>
      <c r="F78" s="144"/>
      <c r="G78" s="75" t="str">
        <f t="shared" si="1"/>
        <v/>
      </c>
      <c r="H78" s="122"/>
      <c r="I78" s="121"/>
      <c r="J78" s="121"/>
      <c r="K78" s="123"/>
      <c r="L78" s="124"/>
      <c r="M78" s="118"/>
      <c r="N78" s="124"/>
      <c r="O78" s="124"/>
      <c r="P78" s="80"/>
    </row>
    <row r="79" spans="1:16" s="7" customFormat="1" ht="24.75" customHeight="1" outlineLevel="1" x14ac:dyDescent="0.25">
      <c r="A79" s="143">
        <v>32</v>
      </c>
      <c r="B79" s="122"/>
      <c r="C79" s="124"/>
      <c r="D79" s="121"/>
      <c r="E79" s="144"/>
      <c r="F79" s="144"/>
      <c r="G79" s="75" t="str">
        <f t="shared" si="1"/>
        <v/>
      </c>
      <c r="H79" s="122"/>
      <c r="I79" s="121"/>
      <c r="J79" s="121"/>
      <c r="K79" s="123"/>
      <c r="L79" s="124"/>
      <c r="M79" s="118"/>
      <c r="N79" s="124"/>
      <c r="O79" s="124"/>
      <c r="P79" s="80"/>
    </row>
    <row r="80" spans="1:16" s="7" customFormat="1" ht="24.75" customHeight="1" outlineLevel="1" x14ac:dyDescent="0.25">
      <c r="A80" s="143">
        <v>33</v>
      </c>
      <c r="B80" s="122"/>
      <c r="C80" s="124"/>
      <c r="D80" s="121"/>
      <c r="E80" s="144"/>
      <c r="F80" s="144"/>
      <c r="G80" s="75" t="str">
        <f t="shared" ref="G80:G86" si="2">IF(AND(E80&lt;&gt;"",F80&lt;&gt;""),((F80-E80)/30),"")</f>
        <v/>
      </c>
      <c r="H80" s="122"/>
      <c r="I80" s="121"/>
      <c r="J80" s="121"/>
      <c r="K80" s="123"/>
      <c r="L80" s="124"/>
      <c r="M80" s="118"/>
      <c r="N80" s="124"/>
      <c r="O80" s="124"/>
      <c r="P80" s="80"/>
    </row>
    <row r="81" spans="1:16" s="7" customFormat="1" ht="24.75" customHeight="1" outlineLevel="1" x14ac:dyDescent="0.25">
      <c r="A81" s="143">
        <v>34</v>
      </c>
      <c r="B81" s="122"/>
      <c r="C81" s="124"/>
      <c r="D81" s="121"/>
      <c r="E81" s="144"/>
      <c r="F81" s="144"/>
      <c r="G81" s="75" t="str">
        <f t="shared" si="2"/>
        <v/>
      </c>
      <c r="H81" s="122"/>
      <c r="I81" s="121"/>
      <c r="J81" s="121"/>
      <c r="K81" s="123"/>
      <c r="L81" s="124"/>
      <c r="M81" s="118"/>
      <c r="N81" s="124"/>
      <c r="O81" s="124"/>
      <c r="P81" s="80"/>
    </row>
    <row r="82" spans="1:16" s="7" customFormat="1" ht="24.75" customHeight="1" outlineLevel="1" x14ac:dyDescent="0.25">
      <c r="A82" s="143">
        <v>35</v>
      </c>
      <c r="B82" s="122"/>
      <c r="C82" s="124"/>
      <c r="D82" s="121"/>
      <c r="E82" s="144"/>
      <c r="F82" s="144"/>
      <c r="G82" s="75" t="str">
        <f t="shared" si="2"/>
        <v/>
      </c>
      <c r="H82" s="122"/>
      <c r="I82" s="121"/>
      <c r="J82" s="121"/>
      <c r="K82" s="123"/>
      <c r="L82" s="124"/>
      <c r="M82" s="118"/>
      <c r="N82" s="124"/>
      <c r="O82" s="124"/>
      <c r="P82" s="80"/>
    </row>
    <row r="83" spans="1:16" s="7" customFormat="1" ht="24.75" customHeight="1" outlineLevel="1" x14ac:dyDescent="0.25">
      <c r="A83" s="143">
        <v>36</v>
      </c>
      <c r="B83" s="122"/>
      <c r="C83" s="124"/>
      <c r="D83" s="121"/>
      <c r="E83" s="144"/>
      <c r="F83" s="144"/>
      <c r="G83" s="75" t="str">
        <f t="shared" si="2"/>
        <v/>
      </c>
      <c r="H83" s="122"/>
      <c r="I83" s="121"/>
      <c r="J83" s="121"/>
      <c r="K83" s="123"/>
      <c r="L83" s="124"/>
      <c r="M83" s="118"/>
      <c r="N83" s="124"/>
      <c r="O83" s="124"/>
      <c r="P83" s="80"/>
    </row>
    <row r="84" spans="1:16" s="7" customFormat="1" ht="24.75" customHeight="1" outlineLevel="1" x14ac:dyDescent="0.25">
      <c r="A84" s="143">
        <v>37</v>
      </c>
      <c r="B84" s="122"/>
      <c r="C84" s="124"/>
      <c r="D84" s="121"/>
      <c r="E84" s="144"/>
      <c r="F84" s="144"/>
      <c r="G84" s="75" t="str">
        <f t="shared" si="2"/>
        <v/>
      </c>
      <c r="H84" s="122"/>
      <c r="I84" s="121"/>
      <c r="J84" s="121"/>
      <c r="K84" s="123"/>
      <c r="L84" s="124"/>
      <c r="M84" s="118"/>
      <c r="N84" s="124"/>
      <c r="O84" s="124"/>
      <c r="P84" s="80"/>
    </row>
    <row r="85" spans="1:16" s="7" customFormat="1" ht="24.75" customHeight="1" outlineLevel="1" x14ac:dyDescent="0.25">
      <c r="A85" s="143">
        <v>38</v>
      </c>
      <c r="B85" s="122"/>
      <c r="C85" s="124"/>
      <c r="D85" s="121"/>
      <c r="E85" s="144"/>
      <c r="F85" s="144"/>
      <c r="G85" s="75" t="str">
        <f t="shared" si="2"/>
        <v/>
      </c>
      <c r="H85" s="122"/>
      <c r="I85" s="121"/>
      <c r="J85" s="121"/>
      <c r="K85" s="123"/>
      <c r="L85" s="124"/>
      <c r="M85" s="118"/>
      <c r="N85" s="124"/>
      <c r="O85" s="124"/>
      <c r="P85" s="80"/>
    </row>
    <row r="86" spans="1:16" s="7" customFormat="1" ht="24.75" customHeight="1" outlineLevel="1" x14ac:dyDescent="0.25">
      <c r="A86" s="143">
        <v>39</v>
      </c>
      <c r="B86" s="122"/>
      <c r="C86" s="124"/>
      <c r="D86" s="121"/>
      <c r="E86" s="144"/>
      <c r="F86" s="144"/>
      <c r="G86" s="75" t="str">
        <f t="shared" si="2"/>
        <v/>
      </c>
      <c r="H86" s="122"/>
      <c r="I86" s="121"/>
      <c r="J86" s="121"/>
      <c r="K86" s="123"/>
      <c r="L86" s="124"/>
      <c r="M86" s="118"/>
      <c r="N86" s="124"/>
      <c r="O86" s="124"/>
      <c r="P86" s="80"/>
    </row>
    <row r="87" spans="1:16" s="7" customFormat="1" ht="24.75" customHeight="1" outlineLevel="1" x14ac:dyDescent="0.25">
      <c r="A87" s="143">
        <v>40</v>
      </c>
      <c r="B87" s="122"/>
      <c r="C87" s="124"/>
      <c r="D87" s="121"/>
      <c r="E87" s="144"/>
      <c r="F87" s="144"/>
      <c r="G87" s="75" t="str">
        <f t="shared" ref="G87:G94" si="3">IF(AND(E87&lt;&gt;"",F87&lt;&gt;""),((F87-E87)/30),"")</f>
        <v/>
      </c>
      <c r="H87" s="122"/>
      <c r="I87" s="121"/>
      <c r="J87" s="121"/>
      <c r="K87" s="123"/>
      <c r="L87" s="124"/>
      <c r="M87" s="118"/>
      <c r="N87" s="124"/>
      <c r="O87" s="124"/>
      <c r="P87" s="80"/>
    </row>
    <row r="88" spans="1:16" s="7" customFormat="1" ht="24.75" customHeight="1" outlineLevel="1" x14ac:dyDescent="0.25">
      <c r="A88" s="143">
        <v>41</v>
      </c>
      <c r="B88" s="122"/>
      <c r="C88" s="124"/>
      <c r="D88" s="121"/>
      <c r="E88" s="144"/>
      <c r="F88" s="144"/>
      <c r="G88" s="75" t="str">
        <f t="shared" si="3"/>
        <v/>
      </c>
      <c r="H88" s="122"/>
      <c r="I88" s="121"/>
      <c r="J88" s="121"/>
      <c r="K88" s="123"/>
      <c r="L88" s="124"/>
      <c r="M88" s="118"/>
      <c r="N88" s="124"/>
      <c r="O88" s="124"/>
      <c r="P88" s="80"/>
    </row>
    <row r="89" spans="1:16" s="7" customFormat="1" ht="24.75" customHeight="1" outlineLevel="1" x14ac:dyDescent="0.25">
      <c r="A89" s="143">
        <v>42</v>
      </c>
      <c r="B89" s="122"/>
      <c r="C89" s="124"/>
      <c r="D89" s="121"/>
      <c r="E89" s="144"/>
      <c r="F89" s="144"/>
      <c r="G89" s="75" t="str">
        <f t="shared" si="3"/>
        <v/>
      </c>
      <c r="H89" s="122"/>
      <c r="I89" s="121"/>
      <c r="J89" s="121"/>
      <c r="K89" s="123"/>
      <c r="L89" s="124"/>
      <c r="M89" s="118"/>
      <c r="N89" s="124"/>
      <c r="O89" s="124"/>
      <c r="P89" s="80"/>
    </row>
    <row r="90" spans="1:16" s="7" customFormat="1" ht="24.75" customHeight="1" outlineLevel="1" x14ac:dyDescent="0.25">
      <c r="A90" s="143">
        <v>43</v>
      </c>
      <c r="B90" s="122"/>
      <c r="C90" s="124"/>
      <c r="D90" s="121"/>
      <c r="E90" s="144"/>
      <c r="F90" s="144"/>
      <c r="G90" s="75" t="str">
        <f t="shared" si="3"/>
        <v/>
      </c>
      <c r="H90" s="122"/>
      <c r="I90" s="121"/>
      <c r="J90" s="121"/>
      <c r="K90" s="123"/>
      <c r="L90" s="124"/>
      <c r="M90" s="118"/>
      <c r="N90" s="124"/>
      <c r="O90" s="124"/>
      <c r="P90" s="80"/>
    </row>
    <row r="91" spans="1:16" s="7" customFormat="1" ht="24.75" customHeight="1" outlineLevel="1" x14ac:dyDescent="0.25">
      <c r="A91" s="143">
        <v>44</v>
      </c>
      <c r="B91" s="122"/>
      <c r="C91" s="124"/>
      <c r="D91" s="121"/>
      <c r="E91" s="144"/>
      <c r="F91" s="144"/>
      <c r="G91" s="75" t="str">
        <f t="shared" si="3"/>
        <v/>
      </c>
      <c r="H91" s="122"/>
      <c r="I91" s="121"/>
      <c r="J91" s="121"/>
      <c r="K91" s="123"/>
      <c r="L91" s="124"/>
      <c r="M91" s="118"/>
      <c r="N91" s="124"/>
      <c r="O91" s="124"/>
      <c r="P91" s="80"/>
    </row>
    <row r="92" spans="1:16" s="7" customFormat="1" ht="24.75" customHeight="1" outlineLevel="1" x14ac:dyDescent="0.25">
      <c r="A92" s="143">
        <v>45</v>
      </c>
      <c r="B92" s="122"/>
      <c r="C92" s="124"/>
      <c r="D92" s="121"/>
      <c r="E92" s="144"/>
      <c r="F92" s="144"/>
      <c r="G92" s="75" t="str">
        <f t="shared" si="3"/>
        <v/>
      </c>
      <c r="H92" s="122"/>
      <c r="I92" s="121"/>
      <c r="J92" s="121"/>
      <c r="K92" s="123"/>
      <c r="L92" s="124"/>
      <c r="M92" s="118"/>
      <c r="N92" s="124"/>
      <c r="O92" s="124"/>
      <c r="P92" s="80"/>
    </row>
    <row r="93" spans="1:16" s="7" customFormat="1" ht="24.75" customHeight="1" outlineLevel="1" x14ac:dyDescent="0.25">
      <c r="A93" s="143">
        <v>46</v>
      </c>
      <c r="B93" s="122"/>
      <c r="C93" s="124"/>
      <c r="D93" s="121"/>
      <c r="E93" s="144"/>
      <c r="F93" s="144"/>
      <c r="G93" s="75" t="str">
        <f>IF(AND(E93&lt;&gt;"",F93&lt;&gt;""),((F93-E93)/30),"")</f>
        <v/>
      </c>
      <c r="H93" s="122"/>
      <c r="I93" s="121"/>
      <c r="J93" s="121"/>
      <c r="K93" s="123"/>
      <c r="L93" s="124"/>
      <c r="M93" s="118"/>
      <c r="N93" s="124"/>
      <c r="O93" s="124"/>
      <c r="P93" s="80"/>
    </row>
    <row r="94" spans="1:16" s="7" customFormat="1" ht="24.75" customHeight="1" outlineLevel="1" x14ac:dyDescent="0.25">
      <c r="A94" s="143">
        <v>47</v>
      </c>
      <c r="B94" s="122"/>
      <c r="C94" s="124"/>
      <c r="D94" s="121"/>
      <c r="E94" s="144"/>
      <c r="F94" s="144"/>
      <c r="G94" s="75" t="str">
        <f t="shared" si="3"/>
        <v/>
      </c>
      <c r="H94" s="122"/>
      <c r="I94" s="121"/>
      <c r="J94" s="121"/>
      <c r="K94" s="123"/>
      <c r="L94" s="124"/>
      <c r="M94" s="118"/>
      <c r="N94" s="124"/>
      <c r="O94" s="124"/>
      <c r="P94" s="80"/>
    </row>
    <row r="95" spans="1:16" s="7" customFormat="1" ht="24.75" customHeight="1" outlineLevel="1" x14ac:dyDescent="0.25">
      <c r="A95" s="143">
        <v>48</v>
      </c>
      <c r="B95" s="122"/>
      <c r="C95" s="124"/>
      <c r="D95" s="121"/>
      <c r="E95" s="144"/>
      <c r="F95" s="144"/>
      <c r="G95" s="75" t="str">
        <f t="shared" si="1"/>
        <v/>
      </c>
      <c r="H95" s="122"/>
      <c r="I95" s="121"/>
      <c r="J95" s="121"/>
      <c r="K95" s="123"/>
      <c r="L95" s="124"/>
      <c r="M95" s="118"/>
      <c r="N95" s="124"/>
      <c r="O95" s="124"/>
      <c r="P95" s="80"/>
    </row>
    <row r="96" spans="1:16" s="7" customFormat="1" ht="24.75" customHeight="1" outlineLevel="1" x14ac:dyDescent="0.25">
      <c r="A96" s="143">
        <v>49</v>
      </c>
      <c r="B96" s="122"/>
      <c r="C96" s="124"/>
      <c r="D96" s="121"/>
      <c r="E96" s="144"/>
      <c r="F96" s="144"/>
      <c r="G96" s="75" t="str">
        <f t="shared" si="1"/>
        <v/>
      </c>
      <c r="H96" s="122"/>
      <c r="I96" s="121"/>
      <c r="J96" s="121"/>
      <c r="K96" s="123"/>
      <c r="L96" s="124"/>
      <c r="M96" s="118"/>
      <c r="N96" s="124"/>
      <c r="O96" s="124"/>
      <c r="P96" s="80"/>
    </row>
    <row r="97" spans="1:16" s="7" customFormat="1" ht="24.75" customHeight="1" outlineLevel="1" x14ac:dyDescent="0.25">
      <c r="A97" s="143">
        <v>50</v>
      </c>
      <c r="B97" s="122"/>
      <c r="C97" s="124"/>
      <c r="D97" s="121"/>
      <c r="E97" s="144"/>
      <c r="F97" s="144"/>
      <c r="G97" s="75" t="str">
        <f t="shared" si="1"/>
        <v/>
      </c>
      <c r="H97" s="122"/>
      <c r="I97" s="121"/>
      <c r="J97" s="121"/>
      <c r="K97" s="123"/>
      <c r="L97" s="124"/>
      <c r="M97" s="118"/>
      <c r="N97" s="124"/>
      <c r="O97" s="124"/>
      <c r="P97" s="80"/>
    </row>
    <row r="98" spans="1:16" s="7" customFormat="1" ht="24.75" customHeight="1" outlineLevel="1" x14ac:dyDescent="0.25">
      <c r="A98" s="143">
        <v>51</v>
      </c>
      <c r="B98" s="122"/>
      <c r="C98" s="124"/>
      <c r="D98" s="121"/>
      <c r="E98" s="144"/>
      <c r="F98" s="144"/>
      <c r="G98" s="75" t="str">
        <f t="shared" si="1"/>
        <v/>
      </c>
      <c r="H98" s="122"/>
      <c r="I98" s="121"/>
      <c r="J98" s="121"/>
      <c r="K98" s="123"/>
      <c r="L98" s="124"/>
      <c r="M98" s="118"/>
      <c r="N98" s="124"/>
      <c r="O98" s="124"/>
      <c r="P98" s="80"/>
    </row>
    <row r="99" spans="1:16" s="7" customFormat="1" ht="24.75" customHeight="1" outlineLevel="1" x14ac:dyDescent="0.25">
      <c r="A99" s="143">
        <v>52</v>
      </c>
      <c r="B99" s="122"/>
      <c r="C99" s="124"/>
      <c r="D99" s="121"/>
      <c r="E99" s="144"/>
      <c r="F99" s="144"/>
      <c r="G99" s="75" t="str">
        <f t="shared" si="1"/>
        <v/>
      </c>
      <c r="H99" s="122"/>
      <c r="I99" s="121"/>
      <c r="J99" s="121"/>
      <c r="K99" s="123"/>
      <c r="L99" s="124"/>
      <c r="M99" s="118"/>
      <c r="N99" s="124"/>
      <c r="O99" s="124"/>
      <c r="P99" s="80"/>
    </row>
    <row r="100" spans="1:16" s="7" customFormat="1" ht="24.75" customHeight="1" outlineLevel="1" x14ac:dyDescent="0.25">
      <c r="A100" s="143">
        <v>53</v>
      </c>
      <c r="B100" s="122"/>
      <c r="C100" s="124"/>
      <c r="D100" s="121"/>
      <c r="E100" s="144"/>
      <c r="F100" s="144"/>
      <c r="G100" s="75" t="str">
        <f t="shared" si="1"/>
        <v/>
      </c>
      <c r="H100" s="122"/>
      <c r="I100" s="121"/>
      <c r="J100" s="121"/>
      <c r="K100" s="123"/>
      <c r="L100" s="124"/>
      <c r="M100" s="118"/>
      <c r="N100" s="124"/>
      <c r="O100" s="124"/>
      <c r="P100" s="80"/>
    </row>
    <row r="101" spans="1:16" s="7" customFormat="1" ht="24.75" customHeight="1" outlineLevel="1" x14ac:dyDescent="0.25">
      <c r="A101" s="143">
        <v>54</v>
      </c>
      <c r="B101" s="122"/>
      <c r="C101" s="124"/>
      <c r="D101" s="121"/>
      <c r="E101" s="144"/>
      <c r="F101" s="144"/>
      <c r="G101" s="75" t="str">
        <f t="shared" si="1"/>
        <v/>
      </c>
      <c r="H101" s="122"/>
      <c r="I101" s="121"/>
      <c r="J101" s="121"/>
      <c r="K101" s="123"/>
      <c r="L101" s="124"/>
      <c r="M101" s="118"/>
      <c r="N101" s="124"/>
      <c r="O101" s="124"/>
      <c r="P101" s="80"/>
    </row>
    <row r="102" spans="1:16" s="7" customFormat="1" ht="24.75" customHeight="1" outlineLevel="1" x14ac:dyDescent="0.25">
      <c r="A102" s="143">
        <v>55</v>
      </c>
      <c r="B102" s="122"/>
      <c r="C102" s="124"/>
      <c r="D102" s="121"/>
      <c r="E102" s="144"/>
      <c r="F102" s="144"/>
      <c r="G102" s="75" t="str">
        <f t="shared" si="1"/>
        <v/>
      </c>
      <c r="H102" s="122"/>
      <c r="I102" s="121"/>
      <c r="J102" s="121"/>
      <c r="K102" s="123"/>
      <c r="L102" s="124"/>
      <c r="M102" s="118"/>
      <c r="N102" s="124"/>
      <c r="O102" s="124"/>
      <c r="P102" s="80"/>
    </row>
    <row r="103" spans="1:16" s="7" customFormat="1" ht="24.75" customHeight="1" outlineLevel="1" x14ac:dyDescent="0.25">
      <c r="A103" s="143">
        <v>56</v>
      </c>
      <c r="B103" s="122"/>
      <c r="C103" s="124"/>
      <c r="D103" s="121"/>
      <c r="E103" s="144"/>
      <c r="F103" s="144"/>
      <c r="G103" s="75" t="str">
        <f t="shared" si="1"/>
        <v/>
      </c>
      <c r="H103" s="122"/>
      <c r="I103" s="121"/>
      <c r="J103" s="121"/>
      <c r="K103" s="123"/>
      <c r="L103" s="124"/>
      <c r="M103" s="118"/>
      <c r="N103" s="124"/>
      <c r="O103" s="124"/>
      <c r="P103" s="80"/>
    </row>
    <row r="104" spans="1:16" s="7" customFormat="1" ht="24.75" customHeight="1" outlineLevel="1" x14ac:dyDescent="0.25">
      <c r="A104" s="143">
        <v>57</v>
      </c>
      <c r="B104" s="122"/>
      <c r="C104" s="124"/>
      <c r="D104" s="121"/>
      <c r="E104" s="144"/>
      <c r="F104" s="144"/>
      <c r="G104" s="75" t="str">
        <f t="shared" si="1"/>
        <v/>
      </c>
      <c r="H104" s="122"/>
      <c r="I104" s="121"/>
      <c r="J104" s="121"/>
      <c r="K104" s="123"/>
      <c r="L104" s="124"/>
      <c r="M104" s="118"/>
      <c r="N104" s="124"/>
      <c r="O104" s="124"/>
      <c r="P104" s="80"/>
    </row>
    <row r="105" spans="1:16" s="7" customFormat="1" ht="24.75" customHeight="1" outlineLevel="1" x14ac:dyDescent="0.25">
      <c r="A105" s="143">
        <v>58</v>
      </c>
      <c r="B105" s="122"/>
      <c r="C105" s="124"/>
      <c r="D105" s="121"/>
      <c r="E105" s="144"/>
      <c r="F105" s="144"/>
      <c r="G105" s="75" t="str">
        <f t="shared" si="1"/>
        <v/>
      </c>
      <c r="H105" s="122"/>
      <c r="I105" s="121"/>
      <c r="J105" s="121"/>
      <c r="K105" s="123"/>
      <c r="L105" s="124"/>
      <c r="M105" s="118"/>
      <c r="N105" s="124"/>
      <c r="O105" s="124"/>
      <c r="P105" s="80"/>
    </row>
    <row r="106" spans="1:16" s="7" customFormat="1" ht="24.75" customHeight="1" outlineLevel="1" x14ac:dyDescent="0.25">
      <c r="A106" s="143">
        <v>59</v>
      </c>
      <c r="B106" s="122"/>
      <c r="C106" s="124"/>
      <c r="D106" s="121"/>
      <c r="E106" s="144"/>
      <c r="F106" s="144"/>
      <c r="G106" s="75" t="str">
        <f t="shared" si="1"/>
        <v/>
      </c>
      <c r="H106" s="122"/>
      <c r="I106" s="121"/>
      <c r="J106" s="121"/>
      <c r="K106" s="123"/>
      <c r="L106" s="124"/>
      <c r="M106" s="118"/>
      <c r="N106" s="124"/>
      <c r="O106" s="124"/>
      <c r="P106" s="80"/>
    </row>
    <row r="107" spans="1:16" s="7" customFormat="1" ht="24.75" customHeight="1" outlineLevel="1" thickBot="1" x14ac:dyDescent="0.3">
      <c r="A107" s="143">
        <v>60</v>
      </c>
      <c r="B107" s="122"/>
      <c r="C107" s="124"/>
      <c r="D107" s="121"/>
      <c r="E107" s="144"/>
      <c r="F107" s="144"/>
      <c r="G107" s="75" t="str">
        <f t="shared" si="1"/>
        <v/>
      </c>
      <c r="H107" s="122"/>
      <c r="I107" s="121"/>
      <c r="J107" s="121"/>
      <c r="K107" s="123"/>
      <c r="L107" s="124"/>
      <c r="M107" s="118"/>
      <c r="N107" s="124"/>
      <c r="O107" s="124"/>
      <c r="P107" s="80"/>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1" t="str">
        <f>+IF(AND(K114&gt;0,O114="Ejecución"),(K114/877802)*Tabla2815[[#This Row],[% participación]],IF(AND(K114&gt;0,O114&lt;&gt;"Ejecución"),"-",""))</f>
        <v/>
      </c>
      <c r="M114" s="124"/>
      <c r="N114" s="180" t="str">
        <f>+IF(M116="No",1,IF(M116="Si","Ingrese %",""))</f>
        <v/>
      </c>
      <c r="O114" s="176" t="s">
        <v>1150</v>
      </c>
      <c r="P114" s="79"/>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1" t="str">
        <f>+IF(AND(K115&gt;0,O115="Ejecución"),(K115/877802)*Tabla2815[[#This Row],[% participación]],IF(AND(K115&gt;0,O115&lt;&gt;"Ejecución"),"-",""))</f>
        <v/>
      </c>
      <c r="M115" s="124"/>
      <c r="N115" s="180" t="str">
        <f>+IF(M116="No",1,IF(M116="Si","Ingrese %",""))</f>
        <v/>
      </c>
      <c r="O115" s="176" t="s">
        <v>1150</v>
      </c>
      <c r="P115" s="79"/>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1" t="str">
        <f>+IF(AND(K116&gt;0,O116="Ejecución"),(K116/877802)*Tabla2815[[#This Row],[% participación]],IF(AND(K116&gt;0,O116&lt;&gt;"Ejecución"),"-",""))</f>
        <v/>
      </c>
      <c r="M116" s="124"/>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1" t="str">
        <f>+IF(AND(K117&gt;0,O117="Ejecución"),(K117/877802)*Tabla2815[[#This Row],[% participación]],IF(AND(K117&gt;0,O117&lt;&gt;"Ejecución"),"-",""))</f>
        <v/>
      </c>
      <c r="M117" s="124"/>
      <c r="N117" s="180" t="str">
        <f t="shared" si="5"/>
        <v/>
      </c>
      <c r="O117" s="176" t="s">
        <v>1150</v>
      </c>
      <c r="P117" s="79"/>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1" t="str">
        <f>+IF(AND(K118&gt;0,O118="Ejecución"),(K118/877802)*Tabla2815[[#This Row],[% participación]],IF(AND(K118&gt;0,O118&lt;&gt;"Ejecución"),"-",""))</f>
        <v/>
      </c>
      <c r="M118" s="124"/>
      <c r="N118" s="180" t="str">
        <f t="shared" si="5"/>
        <v/>
      </c>
      <c r="O118" s="176" t="s">
        <v>1150</v>
      </c>
      <c r="P118" s="80"/>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1" t="str">
        <f>+IF(AND(K119&gt;0,O119="Ejecución"),(K119/877802)*Tabla2815[[#This Row],[% participación]],IF(AND(K119&gt;0,O119&lt;&gt;"Ejecución"),"-",""))</f>
        <v/>
      </c>
      <c r="M119" s="124"/>
      <c r="N119" s="180" t="str">
        <f t="shared" si="5"/>
        <v/>
      </c>
      <c r="O119" s="176" t="s">
        <v>1150</v>
      </c>
      <c r="P119" s="80"/>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1" t="str">
        <f>+IF(AND(K120&gt;0,O120="Ejecución"),(K120/877802)*Tabla2815[[#This Row],[% participación]],IF(AND(K120&gt;0,O120&lt;&gt;"Ejecución"),"-",""))</f>
        <v/>
      </c>
      <c r="M120" s="124"/>
      <c r="N120" s="180" t="str">
        <f t="shared" si="5"/>
        <v/>
      </c>
      <c r="O120" s="176" t="s">
        <v>1150</v>
      </c>
      <c r="P120" s="80"/>
    </row>
    <row r="121" spans="1:16" s="7" customFormat="1" ht="24.75" customHeight="1" outlineLevel="1" x14ac:dyDescent="0.25">
      <c r="A121" s="143">
        <v>8</v>
      </c>
      <c r="B121" s="172" t="s">
        <v>2671</v>
      </c>
      <c r="C121" s="173" t="s">
        <v>31</v>
      </c>
      <c r="D121" s="121"/>
      <c r="E121" s="144"/>
      <c r="F121" s="144"/>
      <c r="G121" s="171" t="str">
        <f t="shared" si="4"/>
        <v/>
      </c>
      <c r="H121" s="120"/>
      <c r="I121" s="121"/>
      <c r="J121" s="121"/>
      <c r="K121" s="68"/>
      <c r="L121" s="101" t="str">
        <f>+IF(AND(K121&gt;0,O121="Ejecución"),(K121/877802)*Tabla2815[[#This Row],[% participación]],IF(AND(K121&gt;0,O121&lt;&gt;"Ejecución"),"-",""))</f>
        <v/>
      </c>
      <c r="M121" s="124"/>
      <c r="N121" s="180" t="str">
        <f t="shared" si="5"/>
        <v/>
      </c>
      <c r="O121" s="176" t="s">
        <v>1150</v>
      </c>
      <c r="P121" s="80"/>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1" t="str">
        <f>+IF(AND(K122&gt;0,O122="Ejecución"),(K122/877802)*Tabla2815[[#This Row],[% participación]],IF(AND(K122&gt;0,O122&lt;&gt;"Ejecución"),"-",""))</f>
        <v/>
      </c>
      <c r="M122" s="124"/>
      <c r="N122" s="180" t="str">
        <f t="shared" si="5"/>
        <v/>
      </c>
      <c r="O122" s="176" t="s">
        <v>1150</v>
      </c>
      <c r="P122" s="80"/>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1" t="str">
        <f>+IF(AND(K123&gt;0,O123="Ejecución"),(K123/877802)*Tabla2815[[#This Row],[% participación]],IF(AND(K123&gt;0,O123&lt;&gt;"Ejecución"),"-",""))</f>
        <v/>
      </c>
      <c r="M123" s="124"/>
      <c r="N123" s="180" t="str">
        <f t="shared" si="5"/>
        <v/>
      </c>
      <c r="O123" s="176" t="s">
        <v>1150</v>
      </c>
      <c r="P123" s="80"/>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1" t="str">
        <f>+IF(AND(K124&gt;0,O124="Ejecución"),(K124/877802)*Tabla2815[[#This Row],[% participación]],IF(AND(K124&gt;0,O124&lt;&gt;"Ejecución"),"-",""))</f>
        <v/>
      </c>
      <c r="M124" s="124"/>
      <c r="N124" s="180" t="str">
        <f t="shared" si="5"/>
        <v/>
      </c>
      <c r="O124" s="176" t="s">
        <v>1150</v>
      </c>
      <c r="P124" s="80"/>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1" t="str">
        <f>+IF(AND(K125&gt;0,O125="Ejecución"),(K125/877802)*Tabla2815[[#This Row],[% participación]],IF(AND(K125&gt;0,O125&lt;&gt;"Ejecución"),"-",""))</f>
        <v/>
      </c>
      <c r="M125" s="124"/>
      <c r="N125" s="180" t="str">
        <f t="shared" si="5"/>
        <v/>
      </c>
      <c r="O125" s="176" t="s">
        <v>1150</v>
      </c>
      <c r="P125" s="80"/>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1" t="str">
        <f>+IF(AND(K126&gt;0,O126="Ejecución"),(K126/877802)*Tabla2815[[#This Row],[% participación]],IF(AND(K126&gt;0,O126&lt;&gt;"Ejecución"),"-",""))</f>
        <v/>
      </c>
      <c r="M126" s="124"/>
      <c r="N126" s="180" t="str">
        <f t="shared" si="5"/>
        <v/>
      </c>
      <c r="O126" s="176" t="s">
        <v>1150</v>
      </c>
      <c r="P126" s="80"/>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1" t="str">
        <f>+IF(AND(K127&gt;0,O127="Ejecución"),(K127/877802)*Tabla2815[[#This Row],[% participación]],IF(AND(K127&gt;0,O127&lt;&gt;"Ejecución"),"-",""))</f>
        <v/>
      </c>
      <c r="M127" s="124"/>
      <c r="N127" s="180" t="str">
        <f t="shared" si="5"/>
        <v/>
      </c>
      <c r="O127" s="176" t="s">
        <v>1150</v>
      </c>
      <c r="P127" s="80"/>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1" t="str">
        <f>+IF(AND(K128&gt;0,O128="Ejecución"),(K128/877802)*Tabla2815[[#This Row],[% participación]],IF(AND(K128&gt;0,O128&lt;&gt;"Ejecución"),"-",""))</f>
        <v/>
      </c>
      <c r="M128" s="124"/>
      <c r="N128" s="180" t="str">
        <f t="shared" si="5"/>
        <v/>
      </c>
      <c r="O128" s="176" t="s">
        <v>1150</v>
      </c>
      <c r="P128" s="80"/>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1" t="str">
        <f>+IF(AND(K129&gt;0,O129="Ejecución"),(K129/877802)*Tabla2815[[#This Row],[% participación]],IF(AND(K129&gt;0,O129&lt;&gt;"Ejecución"),"-",""))</f>
        <v/>
      </c>
      <c r="M129" s="124"/>
      <c r="N129" s="180" t="str">
        <f t="shared" si="5"/>
        <v/>
      </c>
      <c r="O129" s="176" t="s">
        <v>1150</v>
      </c>
      <c r="P129" s="80"/>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1" t="str">
        <f>+IF(AND(K130&gt;0,O130="Ejecución"),(K130/877802)*Tabla2815[[#This Row],[% participación]],IF(AND(K130&gt;0,O130&lt;&gt;"Ejecución"),"-",""))</f>
        <v/>
      </c>
      <c r="M130" s="124"/>
      <c r="N130" s="180" t="str">
        <f t="shared" si="5"/>
        <v/>
      </c>
      <c r="O130" s="176" t="s">
        <v>1150</v>
      </c>
      <c r="P130" s="80"/>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1" t="str">
        <f>+IF(AND(K131&gt;0,O131="Ejecución"),(K131/877802)*Tabla2815[[#This Row],[% participación]],IF(AND(K131&gt;0,O131&lt;&gt;"Ejecución"),"-",""))</f>
        <v/>
      </c>
      <c r="M131" s="124"/>
      <c r="N131" s="180" t="str">
        <f t="shared" si="5"/>
        <v/>
      </c>
      <c r="O131" s="176" t="s">
        <v>1150</v>
      </c>
      <c r="P131" s="80"/>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1" t="str">
        <f>+IF(AND(K132&gt;0,O132="Ejecución"),(K132/877802)*Tabla2815[[#This Row],[% participación]],IF(AND(K132&gt;0,O132&lt;&gt;"Ejecución"),"-",""))</f>
        <v/>
      </c>
      <c r="M132" s="124"/>
      <c r="N132" s="180" t="str">
        <f t="shared" si="5"/>
        <v/>
      </c>
      <c r="O132" s="176" t="s">
        <v>1150</v>
      </c>
      <c r="P132" s="80"/>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1" t="str">
        <f>+IF(AND(K133&gt;0,O133="Ejecución"),(K133/877802)*Tabla2815[[#This Row],[% participación]],IF(AND(K133&gt;0,O133&lt;&gt;"Ejecución"),"-",""))</f>
        <v/>
      </c>
      <c r="M133" s="124"/>
      <c r="N133" s="180" t="str">
        <f t="shared" si="5"/>
        <v/>
      </c>
      <c r="O133" s="176" t="s">
        <v>1150</v>
      </c>
      <c r="P133" s="80"/>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1" t="str">
        <f>+IF(AND(K134&gt;0,O134="Ejecución"),(K134/877802)*Tabla2815[[#This Row],[% participación]],IF(AND(K134&gt;0,O134&lt;&gt;"Ejecución"),"-",""))</f>
        <v/>
      </c>
      <c r="M134" s="124"/>
      <c r="N134" s="180" t="str">
        <f t="shared" si="5"/>
        <v/>
      </c>
      <c r="O134" s="176" t="s">
        <v>1150</v>
      </c>
      <c r="P134" s="80"/>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1" t="str">
        <f>+IF(AND(K135&gt;0,O135="Ejecución"),(K135/877802)*Tabla2815[[#This Row],[% participación]],IF(AND(K135&gt;0,O135&lt;&gt;"Ejecución"),"-",""))</f>
        <v/>
      </c>
      <c r="M135" s="124"/>
      <c r="N135" s="180" t="str">
        <f t="shared" si="5"/>
        <v/>
      </c>
      <c r="O135" s="176" t="s">
        <v>1150</v>
      </c>
      <c r="P135" s="80"/>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1" t="str">
        <f>+IF(AND(K136&gt;0,O136="Ejecución"),(K136/877802)*Tabla2815[[#This Row],[% participación]],IF(AND(K136&gt;0,O136&lt;&gt;"Ejecución"),"-",""))</f>
        <v/>
      </c>
      <c r="M136" s="124"/>
      <c r="N136" s="180" t="str">
        <f t="shared" si="5"/>
        <v/>
      </c>
      <c r="O136" s="176" t="s">
        <v>1150</v>
      </c>
      <c r="P136" s="80"/>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1" t="str">
        <f>+IF(AND(K137&gt;0,O137="Ejecución"),(K137/877802)*Tabla2815[[#This Row],[% participación]],IF(AND(K137&gt;0,O137&lt;&gt;"Ejecución"),"-",""))</f>
        <v/>
      </c>
      <c r="M137" s="124"/>
      <c r="N137" s="180" t="str">
        <f t="shared" si="5"/>
        <v/>
      </c>
      <c r="O137" s="176" t="s">
        <v>1150</v>
      </c>
      <c r="P137" s="80"/>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1" t="str">
        <f>+IF(AND(K138&gt;0,O138="Ejecución"),(K138/877802)*Tabla2815[[#This Row],[% participación]],IF(AND(K138&gt;0,O138&lt;&gt;"Ejecución"),"-",""))</f>
        <v/>
      </c>
      <c r="M138" s="124"/>
      <c r="N138" s="180" t="str">
        <f t="shared" si="5"/>
        <v/>
      </c>
      <c r="O138" s="176" t="s">
        <v>1150</v>
      </c>
      <c r="P138" s="80"/>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1" t="str">
        <f>+IF(AND(K139&gt;0,O139="Ejecución"),(K139/877802)*Tabla2815[[#This Row],[% participación]],IF(AND(K139&gt;0,O139&lt;&gt;"Ejecución"),"-",""))</f>
        <v/>
      </c>
      <c r="M139" s="124"/>
      <c r="N139" s="180" t="str">
        <f t="shared" si="5"/>
        <v/>
      </c>
      <c r="O139" s="176" t="s">
        <v>1150</v>
      </c>
      <c r="P139" s="80"/>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1" t="str">
        <f>+IF(AND(K140&gt;0,O140="Ejecución"),(K140/877802)*Tabla2815[[#This Row],[% participación]],IF(AND(K140&gt;0,O140&lt;&gt;"Ejecución"),"-",""))</f>
        <v/>
      </c>
      <c r="M140" s="124"/>
      <c r="N140" s="180" t="str">
        <f t="shared" si="5"/>
        <v/>
      </c>
      <c r="O140" s="176" t="s">
        <v>1150</v>
      </c>
      <c r="P140" s="80"/>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1" t="str">
        <f>+IF(AND(K141&gt;0,O141="Ejecución"),(K141/877802)*Tabla2815[[#This Row],[% participación]],IF(AND(K141&gt;0,O141&lt;&gt;"Ejecución"),"-",""))</f>
        <v/>
      </c>
      <c r="M141" s="124"/>
      <c r="N141" s="180" t="str">
        <f t="shared" si="5"/>
        <v/>
      </c>
      <c r="O141" s="176" t="s">
        <v>1150</v>
      </c>
      <c r="P141" s="80"/>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1" t="str">
        <f>+IF(AND(K142&gt;0,O142="Ejecución"),(K142/877802)*Tabla2815[[#This Row],[% participación]],IF(AND(K142&gt;0,O142&lt;&gt;"Ejecución"),"-",""))</f>
        <v/>
      </c>
      <c r="M142" s="124"/>
      <c r="N142" s="180" t="str">
        <f t="shared" si="5"/>
        <v/>
      </c>
      <c r="O142" s="176" t="s">
        <v>1150</v>
      </c>
      <c r="P142" s="80"/>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1" t="str">
        <f>+IF(AND(K143&gt;0,O143="Ejecución"),(K143/877802)*Tabla2815[[#This Row],[% participación]],IF(AND(K143&gt;0,O143&lt;&gt;"Ejecución"),"-",""))</f>
        <v/>
      </c>
      <c r="M143" s="124"/>
      <c r="N143" s="180" t="str">
        <f t="shared" si="5"/>
        <v/>
      </c>
      <c r="O143" s="176" t="s">
        <v>1150</v>
      </c>
      <c r="P143" s="80"/>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1" t="str">
        <f>+IF(AND(K144&gt;0,O144="Ejecución"),(K144/877802)*Tabla2815[[#This Row],[% participación]],IF(AND(K144&gt;0,O144&lt;&gt;"Ejecución"),"-",""))</f>
        <v/>
      </c>
      <c r="M144" s="124"/>
      <c r="N144" s="180" t="str">
        <f t="shared" si="5"/>
        <v/>
      </c>
      <c r="O144" s="176" t="s">
        <v>1150</v>
      </c>
      <c r="P144" s="80"/>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1" t="str">
        <f>+IF(AND(K145&gt;0,O145="Ejecución"),(K145/877802)*Tabla2815[[#This Row],[% participación]],IF(AND(K145&gt;0,O145&lt;&gt;"Ejecución"),"-",""))</f>
        <v/>
      </c>
      <c r="M145" s="124"/>
      <c r="N145" s="180" t="str">
        <f t="shared" si="5"/>
        <v/>
      </c>
      <c r="O145" s="176" t="s">
        <v>1150</v>
      </c>
      <c r="P145" s="80"/>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1" t="str">
        <f>+IF(AND(K146&gt;0,O146="Ejecución"),(K146/877802)*Tabla2815[[#This Row],[% participación]],IF(AND(K146&gt;0,O146&lt;&gt;"Ejecución"),"-",""))</f>
        <v/>
      </c>
      <c r="M146" s="124"/>
      <c r="N146" s="180" t="str">
        <f t="shared" si="5"/>
        <v/>
      </c>
      <c r="O146" s="176" t="s">
        <v>1150</v>
      </c>
      <c r="P146" s="80"/>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1" t="str">
        <f>+IF(AND(K147&gt;0,O147="Ejecución"),(K147/877802)*Tabla2815[[#This Row],[% participación]],IF(AND(K147&gt;0,O147&lt;&gt;"Ejecución"),"-",""))</f>
        <v/>
      </c>
      <c r="M147" s="124"/>
      <c r="N147" s="180" t="str">
        <f t="shared" si="5"/>
        <v/>
      </c>
      <c r="O147" s="176" t="s">
        <v>1150</v>
      </c>
      <c r="P147" s="80"/>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1" t="str">
        <f>+IF(AND(K148&gt;0,O148="Ejecución"),(K148/877802)*Tabla2815[[#This Row],[% participación]],IF(AND(K148&gt;0,O148&lt;&gt;"Ejecución"),"-",""))</f>
        <v/>
      </c>
      <c r="M148" s="124"/>
      <c r="N148" s="180" t="str">
        <f t="shared" si="5"/>
        <v/>
      </c>
      <c r="O148" s="176" t="s">
        <v>1150</v>
      </c>
      <c r="P148" s="80"/>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1" t="str">
        <f>+IF(AND(K149&gt;0,O149="Ejecución"),(K149/877802)*Tabla2815[[#This Row],[% participación]],IF(AND(K149&gt;0,O149&lt;&gt;"Ejecución"),"-",""))</f>
        <v/>
      </c>
      <c r="M149" s="124"/>
      <c r="N149" s="180" t="str">
        <f t="shared" si="5"/>
        <v/>
      </c>
      <c r="O149" s="176" t="s">
        <v>1150</v>
      </c>
      <c r="P149" s="80"/>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1" t="str">
        <f>+IF(AND(K150&gt;0,O150="Ejecución"),(K150/877802)*Tabla2815[[#This Row],[% participación]],IF(AND(K150&gt;0,O150&lt;&gt;"Ejecución"),"-",""))</f>
        <v/>
      </c>
      <c r="M150" s="124"/>
      <c r="N150" s="180" t="str">
        <f t="shared" si="5"/>
        <v/>
      </c>
      <c r="O150" s="176" t="s">
        <v>1150</v>
      </c>
      <c r="P150" s="80"/>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1" t="str">
        <f>+IF(AND(K151&gt;0,O151="Ejecución"),(K151/877802)*Tabla2815[[#This Row],[% participación]],IF(AND(K151&gt;0,O151&lt;&gt;"Ejecución"),"-",""))</f>
        <v/>
      </c>
      <c r="M151" s="124"/>
      <c r="N151" s="180" t="str">
        <f t="shared" si="5"/>
        <v/>
      </c>
      <c r="O151" s="176" t="s">
        <v>1150</v>
      </c>
      <c r="P151" s="80"/>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1" t="str">
        <f>+IF(AND(K152&gt;0,O152="Ejecución"),(K152/877802)*Tabla2815[[#This Row],[% participación]],IF(AND(K152&gt;0,O152&lt;&gt;"Ejecución"),"-",""))</f>
        <v/>
      </c>
      <c r="M152" s="124"/>
      <c r="N152" s="180" t="str">
        <f t="shared" si="5"/>
        <v/>
      </c>
      <c r="O152" s="176" t="s">
        <v>1150</v>
      </c>
      <c r="P152" s="80"/>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1" t="str">
        <f>+IF(AND(K153&gt;0,O153="Ejecución"),(K153/877802)*Tabla2815[[#This Row],[% participación]],IF(AND(K153&gt;0,O153&lt;&gt;"Ejecución"),"-",""))</f>
        <v/>
      </c>
      <c r="M153" s="124"/>
      <c r="N153" s="180" t="str">
        <f t="shared" si="5"/>
        <v/>
      </c>
      <c r="O153" s="176" t="s">
        <v>1150</v>
      </c>
      <c r="P153" s="80"/>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1" t="str">
        <f>+IF(AND(K154&gt;0,O154="Ejecución"),(K154/877802)*Tabla2815[[#This Row],[% participación]],IF(AND(K154&gt;0,O154&lt;&gt;"Ejecución"),"-",""))</f>
        <v/>
      </c>
      <c r="M154" s="124"/>
      <c r="N154" s="180" t="str">
        <f t="shared" si="5"/>
        <v/>
      </c>
      <c r="O154" s="176" t="s">
        <v>1150</v>
      </c>
      <c r="P154" s="80"/>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1" t="str">
        <f>+IF(AND(K155&gt;0,O155="Ejecución"),(K155/877802)*Tabla2815[[#This Row],[% participación]],IF(AND(K155&gt;0,O155&lt;&gt;"Ejecución"),"-",""))</f>
        <v/>
      </c>
      <c r="M155" s="124"/>
      <c r="N155" s="180" t="str">
        <f t="shared" si="5"/>
        <v/>
      </c>
      <c r="O155" s="176" t="s">
        <v>1150</v>
      </c>
      <c r="P155" s="80"/>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1" t="str">
        <f>+IF(AND(K156&gt;0,O156="Ejecución"),(K156/877802)*Tabla2815[[#This Row],[% participación]],IF(AND(K156&gt;0,O156&lt;&gt;"Ejecución"),"-",""))</f>
        <v/>
      </c>
      <c r="M156" s="124"/>
      <c r="N156" s="180" t="str">
        <f t="shared" si="5"/>
        <v/>
      </c>
      <c r="O156" s="176" t="s">
        <v>1150</v>
      </c>
      <c r="P156" s="80"/>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1" t="str">
        <f>+IF(AND(K157&gt;0,O157="Ejecución"),(K157/877802)*Tabla2815[[#This Row],[% participación]],IF(AND(K157&gt;0,O157&lt;&gt;"Ejecución"),"-",""))</f>
        <v/>
      </c>
      <c r="M157" s="124"/>
      <c r="N157" s="180" t="str">
        <f t="shared" si="5"/>
        <v/>
      </c>
      <c r="O157" s="176" t="s">
        <v>1150</v>
      </c>
      <c r="P157" s="80"/>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1" t="str">
        <f>+IF(AND(K158&gt;0,O158="Ejecución"),(K158/877802)*Tabla2815[[#This Row],[% participación]],IF(AND(K158&gt;0,O158&lt;&gt;"Ejecución"),"-",""))</f>
        <v/>
      </c>
      <c r="M158" s="124"/>
      <c r="N158" s="180" t="str">
        <f t="shared" si="5"/>
        <v/>
      </c>
      <c r="O158" s="176" t="s">
        <v>1150</v>
      </c>
      <c r="P158" s="80"/>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1" t="str">
        <f>+IF(AND(K159&gt;0,O159="Ejecución"),(K159/877802)*Tabla2815[[#This Row],[% participación]],IF(AND(K159&gt;0,O159&lt;&gt;"Ejecución"),"-",""))</f>
        <v/>
      </c>
      <c r="M159" s="124"/>
      <c r="N159" s="180" t="str">
        <f t="shared" si="5"/>
        <v/>
      </c>
      <c r="O159" s="176" t="s">
        <v>1150</v>
      </c>
      <c r="P159" s="80"/>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1" t="str">
        <f>+IF(AND(K160&gt;0,O160="Ejecución"),(K160/877802)*Tabla2815[[#This Row],[% participación]],IF(AND(K160&gt;0,O160&lt;&gt;"Ejecución"),"-",""))</f>
        <v/>
      </c>
      <c r="M160" s="124"/>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2020-12-30T03:18:46Z</cp:lastPrinted>
  <dcterms:created xsi:type="dcterms:W3CDTF">2020-10-14T21:57:42Z</dcterms:created>
  <dcterms:modified xsi:type="dcterms:W3CDTF">2020-12-30T03:20:18Z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