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<sst xmlns="http://schemas.openxmlformats.org/spreadsheetml/2006/main" count="3129" uniqueCount="2713">
  <si>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</si>
  <si>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</si>
  <si>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</si>
  <si>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</si>
  <si>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</si>
  <si>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</si>
  <si>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</si>
  <si>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</si>
  <si>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</si>
  <si>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</si>
  <si>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</si>
  <si>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</si>
  <si>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</si>
  <si>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</si>
  <si>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</si>
  <si>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</si>
  <si>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</si>
  <si>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</si>
  <si>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</si>
  <si>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</si>
  <si>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</si>
  <si>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</si>
  <si>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</si>
  <si>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</si>
  <si>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</si>
  <si>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</si>
  <si>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</si>
  <si>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</si>
  <si>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</si>
  <si>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</si>
  <si>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</si>
  <si>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</si>
  <si>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</si>
  <si>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</si>
  <si>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</si>
  <si>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</si>
  <si>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</si>
  <si>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</si>
  <si>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</si>
  <si>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</si>
  <si>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</si>
  <si>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</si>
  <si>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</si>
  <si>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</si>
  <si>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</si>
  <si>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</si>
  <si>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</si>
  <si>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</si>
  <si>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</si>
  <si>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</si>
  <si>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</si>
  <si>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</si>
  <si>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</si>
  <si>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</si>
  <si>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</si>
  <si>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</si>
  <si>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</si>
  <si>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</si>
  <si>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</si>
  <si>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</si>
  <si>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</si>
  <si>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</si>
  <si>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</si>
  <si>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</si>
  <si>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</si>
  <si>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</si>
  <si>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</si>
  <si>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</si>
  <si>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</si>
  <si>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</si>
  <si>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</si>
  <si>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</si>
  <si>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</si>
  <si>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</si>
  <si>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</si>
  <si>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</si>
  <si>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</si>
  <si>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</si>
  <si>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</si>
  <si>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</si>
  <si>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</si>
  <si>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</si>
  <si>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</si>
  <si>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</si>
  <si>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</si>
  <si>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</si>
  <si>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</si>
  <si>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</si>
  <si>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</si>
  <si>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</si>
  <si>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</si>
  <si>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</si>
  <si>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</si>
  <si>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</si>
  <si>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</si>
  <si>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</si>
  <si>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</si>
  <si>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</si>
  <si>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</si>
  <si>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</si>
  <si>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</si>
  <si>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</si>
  <si>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</si>
  <si>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</si>
  <si>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</si>
  <si>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</si>
  <si>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</si>
  <si>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</si>
  <si>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</si>
  <si>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</si>
  <si>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</si>
  <si>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</si>
  <si>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</si>
  <si>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</si>
  <si>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</si>
  <si>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</si>
  <si>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</si>
  <si>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</si>
  <si>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</si>
  <si>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</si>
  <si>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</si>
  <si>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</si>
  <si>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</si>
  <si>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</si>
  <si>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</si>
  <si>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</si>
  <si>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</si>
  <si>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</si>
  <si>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</si>
  <si>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</si>
  <si>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</si>
  <si>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</si>
  <si>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</si>
  <si>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</si>
  <si>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</si>
  <si>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</si>
  <si>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</si>
  <si>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</si>
  <si>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</si>
  <si>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</si>
  <si>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</si>
  <si>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</si>
  <si>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</si>
  <si>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</si>
  <si>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</si>
  <si>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</si>
  <si>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</si>
  <si>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</si>
  <si>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</si>
  <si>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</si>
  <si>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</si>
  <si>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</si>
  <si>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</si>
  <si>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</si>
  <si>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</si>
  <si>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</si>
  <si>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</si>
  <si>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</si>
  <si>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</si>
  <si>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</si>
  <si>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</si>
  <si>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</si>
  <si>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</si>
  <si>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</si>
  <si>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</si>
  <si>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</si>
  <si>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</si>
  <si>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</si>
  <si>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</si>
  <si>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</si>
  <si>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</si>
  <si>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</si>
  <si>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</si>
  <si>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</si>
  <si>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</si>
  <si>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</si>
  <si>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</si>
  <si>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</si>
  <si>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</si>
  <si>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</si>
  <si>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</si>
  <si>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</si>
  <si>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</si>
  <si>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</si>
  <si>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</si>
  <si>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</si>
  <si>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</si>
  <si>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</si>
  <si>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</si>
  <si>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</si>
  <si>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</si>
  <si>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</si>
  <si>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</si>
  <si>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</si>
  <si>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</si>
  <si>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</si>
  <si>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</si>
  <si>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</si>
  <si>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</si>
  <si>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</si>
  <si>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</si>
  <si>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</si>
  <si>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</si>
  <si>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</si>
  <si>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</si>
  <si>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</si>
  <si>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</si>
  <si>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</si>
  <si>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</si>
  <si>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</si>
  <si>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</si>
  <si>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</si>
  <si>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</si>
  <si>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</si>
  <si>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</si>
  <si>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</si>
  <si>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</si>
  <si>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</si>
  <si>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</si>
  <si>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</si>
  <si>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</si>
  <si>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</si>
  <si>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</si>
  <si>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</si>
  <si>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</si>
  <si>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</si>
  <si>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</si>
  <si>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</si>
  <si>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</si>
  <si>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</si>
  <si>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</si>
  <si>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</si>
  <si>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</si>
  <si>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</si>
  <si>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</si>
  <si>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</si>
  <si>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</si>
  <si>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</si>
  <si>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</si>
  <si>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</si>
  <si>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</si>
  <si>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</si>
  <si>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</si>
  <si>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</si>
  <si>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</si>
  <si>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</si>
  <si>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</si>
  <si>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</si>
  <si>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</si>
  <si>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</si>
  <si>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</si>
  <si>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</si>
  <si>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</si>
  <si>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</si>
  <si>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</si>
  <si>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</si>
  <si>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</si>
  <si>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</si>
  <si>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</si>
  <si>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</si>
  <si>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</si>
  <si>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</si>
  <si>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</si>
  <si>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</si>
  <si>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</si>
  <si>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</si>
  <si>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</si>
  <si>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</si>
  <si>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</si>
  <si>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</si>
  <si>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</si>
  <si>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</si>
  <si>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</si>
  <si>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</si>
  <si>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</si>
  <si>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</si>
  <si>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</si>
  <si>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</si>
  <si>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</si>
  <si>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</si>
  <si>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</si>
  <si>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</si>
  <si>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</si>
  <si>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</si>
  <si>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</si>
  <si>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</si>
  <si>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</si>
  <si>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</si>
  <si>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</si>
  <si>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</si>
  <si>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</si>
  <si>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</si>
  <si>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</si>
  <si>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</si>
  <si>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</si>
  <si>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</si>
  <si>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</si>
  <si>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</si>
  <si>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</si>
  <si>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</si>
  <si>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</si>
  <si>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</si>
  <si>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</si>
  <si>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</si>
  <si>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</si>
  <si>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</si>
  <si>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</si>
  <si>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</si>
  <si>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</si>
  <si>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</si>
  <si>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</si>
  <si>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</si>
  <si>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</si>
  <si>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</si>
  <si>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</si>
  <si>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</si>
  <si>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</si>
  <si>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</si>
  <si>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</si>
  <si>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</si>
  <si>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</si>
  <si>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</si>
  <si>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</si>
  <si>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</si>
  <si>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</si>
  <si>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</si>
  <si>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</si>
  <si>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</si>
  <si>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</si>
  <si>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</si>
  <si>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</si>
  <si>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</si>
  <si>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</si>
  <si>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</si>
  <si>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</si>
  <si>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</si>
  <si>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</si>
  <si>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</si>
  <si>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</si>
  <si>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</si>
  <si>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</si>
  <si>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</si>
  <si>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</si>
  <si>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</si>
  <si>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</si>
  <si>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</si>
  <si>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</si>
  <si>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</si>
  <si>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</si>
  <si>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</si>
  <si>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</si>
  <si>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</si>
  <si>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</si>
  <si>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</si>
  <si>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</si>
  <si>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</si>
  <si>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</si>
  <si>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</si>
  <si>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</si>
  <si>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</si>
  <si>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</si>
  <si>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</si>
  <si>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</si>
  <si>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</si>
  <si>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</si>
  <si>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</si>
  <si>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</si>
  <si>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</si>
  <si>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</si>
  <si>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</si>
  <si>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</si>
  <si>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</si>
  <si>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</si>
  <si>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</si>
  <si>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</si>
  <si>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</si>
  <si>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</si>
  <si>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</si>
  <si>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</si>
  <si>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</si>
  <si>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</si>
  <si>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</si>
  <si>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</si>
  <si>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</si>
  <si>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</si>
  <si>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</si>
  <si>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</si>
  <si>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</si>
  <si>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</si>
  <si>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</si>
  <si>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</si>
  <si>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</si>
  <si>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</si>
  <si>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</si>
  <si>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</si>
  <si>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</si>
  <si>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</si>
  <si>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</si>
  <si>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</si>
  <si>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</si>
  <si>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</si>
  <si>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</si>
  <si>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</si>
  <si>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</si>
  <si>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</si>
  <si>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</si>
  <si>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</si>
  <si>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</si>
  <si>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</si>
  <si>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</si>
  <si>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</si>
  <si>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</si>
  <si>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</si>
  <si>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</si>
  <si>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</si>
  <si>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</si>
  <si>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</si>
  <si>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</si>
  <si>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</si>
  <si>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</si>
  <si>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</si>
  <si>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</si>
  <si>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</si>
  <si>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</si>
  <si>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</si>
  <si>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</si>
  <si>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</si>
  <si>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</si>
  <si>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</si>
  <si>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</si>
  <si>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</si>
  <si>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</si>
  <si>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</si>
  <si>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</si>
  <si>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</si>
  <si>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</si>
  <si>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</si>
  <si>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</si>
  <si>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</si>
  <si>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</si>
  <si>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</si>
  <si>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</si>
  <si>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</si>
  <si>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</si>
  <si>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</si>
  <si>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</si>
  <si>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</si>
  <si>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</si>
  <si>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</si>
  <si>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</si>
  <si>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</si>
  <si>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</si>
  <si>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</si>
  <si>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</si>
  <si>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</si>
  <si>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</si>
  <si>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</si>
  <si>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</si>
  <si>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</si>
  <si>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</si>
  <si>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</si>
  <si>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</si>
  <si>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</si>
  <si>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</si>
  <si>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</si>
  <si>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</si>
  <si>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</si>
  <si>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</si>
  <si>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</si>
  <si>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</si>
  <si>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</si>
  <si>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</si>
  <si>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</si>
  <si>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</si>
  <si>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</si>
  <si>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</si>
  <si>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</si>
  <si>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</si>
  <si>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</si>
  <si>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</si>
  <si>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</si>
  <si>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</si>
  <si>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</si>
  <si>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</si>
  <si>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</si>
  <si>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</si>
  <si>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</si>
  <si>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</si>
  <si>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</si>
  <si>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</si>
  <si>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</si>
  <si>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</si>
  <si>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</si>
  <si>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</si>
  <si>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</si>
  <si>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</si>
  <si>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</si>
  <si>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</si>
  <si>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</si>
  <si>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</si>
  <si>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</si>
  <si>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</si>
  <si>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</si>
  <si>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</si>
  <si>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</si>
  <si>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</si>
  <si>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</si>
  <si>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</si>
  <si>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</si>
  <si>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</si>
  <si>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</si>
  <si>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</si>
  <si>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</si>
  <si>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</si>
  <si>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</si>
  <si>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</si>
  <si>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</si>
  <si>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</si>
  <si>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</si>
  <si>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</si>
  <si>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</si>
  <si>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</si>
  <si>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</si>
  <si>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</si>
  <si>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</si>
  <si>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</si>
  <si>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</si>
  <si>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</si>
  <si>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</si>
  <si>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</si>
  <si>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</si>
  <si>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</si>
  <si>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</si>
  <si>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</si>
  <si>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</si>
  <si>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</si>
  <si>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</si>
  <si>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</si>
  <si>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</si>
  <si>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</si>
  <si>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</si>
  <si>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</si>
  <si>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</si>
  <si>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</si>
  <si>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</si>
  <si>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</si>
  <si>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</si>
  <si>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</si>
  <si>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</si>
  <si>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</si>
  <si>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</si>
  <si>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</si>
  <si>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</si>
  <si>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</si>
  <si>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</si>
  <si>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</si>
  <si>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</si>
  <si>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</si>
  <si>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</si>
  <si>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</si>
  <si>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</si>
  <si>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</si>
  <si>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</si>
  <si>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</si>
  <si>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</si>
  <si>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</si>
  <si>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</si>
  <si>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</si>
  <si>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</si>
  <si>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</si>
  <si>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</si>
  <si>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</si>
  <si>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</si>
  <si>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</si>
  <si>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</si>
  <si>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</si>
  <si>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</si>
  <si>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</si>
  <si>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</si>
  <si>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</si>
  <si>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</si>
  <si>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</si>
  <si>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</si>
  <si>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</si>
  <si>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</si>
  <si>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</si>
  <si>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</si>
  <si>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</si>
  <si>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</si>
  <si>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</si>
  <si>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</si>
  <si>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</si>
  <si>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</si>
  <si>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</si>
  <si>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</si>
  <si>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</si>
  <si>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</si>
  <si>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</si>
  <si>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</si>
  <si>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</si>
  <si>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</si>
  <si>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</si>
  <si>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</si>
  <si>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</si>
  <si>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</si>
  <si>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</si>
  <si>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</si>
  <si>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</si>
  <si>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</si>
  <si>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</si>
  <si>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</si>
  <si>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</si>
  <si>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</si>
  <si>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</si>
  <si>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</si>
  <si>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</si>
  <si>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</si>
  <si>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</si>
  <si>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</si>
  <si>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</si>
  <si>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</si>
  <si>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</si>
  <si>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</si>
  <si>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</si>
  <si>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</si>
  <si>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</si>
  <si>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</si>
  <si>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</si>
  <si>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</si>
  <si>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</si>
  <si>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</si>
  <si>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</si>
  <si>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</si>
  <si>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</si>
  <si>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</si>
  <si>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</si>
  <si>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</si>
  <si>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</si>
  <si>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</si>
  <si>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</si>
  <si>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</si>
  <si>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</si>
  <si>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</si>
  <si>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</si>
  <si>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</si>
  <si>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</si>
  <si>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</si>
  <si>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</si>
  <si>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</si>
  <si>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</si>
  <si>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</si>
  <si>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</si>
  <si>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</si>
  <si>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</si>
  <si>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</si>
  <si>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</si>
  <si>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</si>
  <si>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</si>
  <si>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</si>
  <si>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</si>
  <si>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</si>
  <si>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</si>
  <si>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</si>
  <si>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</si>
  <si>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</si>
  <si>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</si>
  <si>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</si>
  <si>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</si>
  <si>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</si>
  <si>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</si>
  <si>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</si>
  <si>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</si>
  <si>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</si>
  <si>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</si>
  <si>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</si>
  <si>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</si>
  <si>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</si>
  <si>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</si>
  <si>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</si>
  <si>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</si>
  <si>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</si>
  <si>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</si>
  <si>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</si>
  <si>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</si>
  <si>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</si>
  <si>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</si>
  <si>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</si>
  <si>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</si>
  <si>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</si>
  <si>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</si>
  <si>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</si>
  <si>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</si>
  <si>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</si>
  <si>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</si>
  <si>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</si>
  <si>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</si>
  <si>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</si>
  <si>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</si>
  <si>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</si>
  <si>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</si>
  <si>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</si>
  <si>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</si>
  <si>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</si>
  <si>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</si>
  <si>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</si>
  <si>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</si>
  <si>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</si>
  <si>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</si>
  <si>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</si>
  <si>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</si>
  <si>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</si>
  <si>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</si>
  <si>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</si>
  <si>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</si>
  <si>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</si>
  <si>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</si>
  <si>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</si>
  <si>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</si>
  <si>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</si>
  <si>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</si>
  <si>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</si>
  <si>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</si>
  <si>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</si>
  <si>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</si>
  <si>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</si>
  <si>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</si>
  <si>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</si>
  <si>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</si>
  <si>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</si>
  <si>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</si>
  <si>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</si>
  <si>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</si>
  <si>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</si>
  <si>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</si>
  <si>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</si>
  <si>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</si>
  <si>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</si>
  <si>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</si>
  <si>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</si>
  <si>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</si>
  <si>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</si>
  <si>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</si>
  <si>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</si>
  <si>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</si>
  <si>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</si>
  <si>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</si>
  <si>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</si>
  <si>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</si>
  <si>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</si>
  <si>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</si>
  <si>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</si>
  <si>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</si>
  <si>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</si>
  <si>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</si>
  <si>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</si>
  <si>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</si>
  <si>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</si>
  <si>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</si>
  <si>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</si>
  <si>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</si>
  <si>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</si>
  <si>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</si>
  <si>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</si>
  <si>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</si>
  <si>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</si>
  <si>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</si>
  <si>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</si>
  <si>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</si>
  <si>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</si>
  <si>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</si>
  <si>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</si>
  <si>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</si>
  <si>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</si>
  <si>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</si>
  <si>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</si>
  <si>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</si>
  <si>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</si>
  <si>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</si>
  <si>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</si>
  <si>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</si>
  <si>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</si>
  <si>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</si>
  <si>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</si>
  <si>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</si>
  <si>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</si>
  <si>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</si>
  <si>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</si>
  <si>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</si>
  <si>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</si>
  <si>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</si>
  <si>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</si>
  <si>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</si>
  <si>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</si>
  <si>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</si>
  <si>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</si>
  <si>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</si>
  <si>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</si>
  <si>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</si>
  <si>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</si>
  <si>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</si>
  <si>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</si>
  <si>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</si>
  <si>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</si>
  <si>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</si>
  <si>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</si>
  <si>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</si>
  <si>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</si>
  <si>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</si>
  <si>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</si>
  <si>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</si>
  <si>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</si>
  <si>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</si>
  <si>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</si>
  <si>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</si>
  <si>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</si>
  <si>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</si>
  <si>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</si>
  <si>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</si>
  <si>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</si>
  <si>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</si>
  <si>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</si>
  <si>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</si>
  <si>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</si>
  <si>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</si>
  <si>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</si>
  <si>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</si>
  <si>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</si>
  <si>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</si>
  <si>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</si>
  <si>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</si>
  <si>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</si>
  <si>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</si>
  <si>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</si>
  <si>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</si>
  <si>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</si>
  <si>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</si>
  <si>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</si>
  <si>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</si>
  <si>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</si>
  <si>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</si>
  <si>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</si>
  <si>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</si>
  <si>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</si>
  <si>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</si>
  <si>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</si>
  <si>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</si>
  <si>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</si>
  <si>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</si>
  <si>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</si>
  <si>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</si>
  <si>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</si>
  <si>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</si>
  <si>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</si>
  <si>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</si>
  <si>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</si>
  <si>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</si>
  <si>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</si>
  <si>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</si>
  <si>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</si>
  <si>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</si>
  <si>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</si>
  <si>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</si>
  <si>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</si>
  <si>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</si>
  <si>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</si>
  <si>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</si>
  <si>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</si>
  <si>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</si>
  <si>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</si>
  <si>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</si>
  <si>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</si>
  <si>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</si>
  <si>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</si>
  <si>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</si>
  <si>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</si>
  <si>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</si>
  <si>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</si>
  <si>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</si>
  <si>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</si>
  <si>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</si>
  <si>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</si>
  <si>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</si>
  <si>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</si>
  <si>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</si>
  <si>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</si>
  <si>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</si>
  <si>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</si>
  <si>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</si>
  <si>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</si>
  <si>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</si>
  <si>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</si>
  <si>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</si>
  <si>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</si>
  <si>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</si>
  <si>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</si>
  <si>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</si>
  <si>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</si>
  <si>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</si>
  <si>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</si>
  <si>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</si>
  <si>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</si>
  <si>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</si>
  <si>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</si>
  <si>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</si>
  <si>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</si>
  <si>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</si>
  <si>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</si>
  <si>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</si>
  <si>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</si>
  <si>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</si>
  <si>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</si>
  <si>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</si>
  <si>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</si>
  <si>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</si>
  <si>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</si>
  <si>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</si>
  <si>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</si>
  <si>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</si>
  <si>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</si>
  <si>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</si>
  <si>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</si>
  <si>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</si>
  <si>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</si>
  <si>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</si>
  <si>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</si>
  <si>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</si>
  <si>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</si>
  <si>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</si>
  <si>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</si>
  <si>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</si>
  <si>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</si>
  <si>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</si>
  <si>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</si>
  <si>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</si>
  <si>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</si>
  <si>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</si>
  <si>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</si>
  <si>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</si>
  <si>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</si>
  <si>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</si>
  <si>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</si>
  <si>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</si>
  <si>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</si>
  <si>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</si>
  <si>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</si>
  <si>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</si>
  <si>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</si>
  <si>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</si>
  <si>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</si>
  <si>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</si>
  <si>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</si>
  <si>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</si>
  <si>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</si>
  <si>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</si>
  <si>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</si>
  <si>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</si>
  <si>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</si>
  <si>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</si>
  <si>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</si>
  <si>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</si>
  <si>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</si>
  <si>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</si>
  <si>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</si>
  <si>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</si>
  <si>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</si>
  <si>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</si>
  <si>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</si>
  <si>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</si>
  <si>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</si>
  <si>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</si>
  <si>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</si>
  <si>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</si>
  <si>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</si>
  <si>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</si>
  <si>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</si>
  <si>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</si>
  <si>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</si>
  <si>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</si>
  <si>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</si>
  <si>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</si>
  <si>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</si>
  <si>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</si>
  <si>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</si>
  <si>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</si>
  <si>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</si>
  <si>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</si>
  <si>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</si>
  <si>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</si>
  <si>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</si>
  <si>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</si>
  <si>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</si>
  <si>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</si>
  <si>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</si>
  <si>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</si>
  <si>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</si>
  <si>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</si>
  <si>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</si>
  <si>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</si>
  <si>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</si>
  <si>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</si>
  <si>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</si>
  <si>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</si>
  <si>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</si>
  <si>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</si>
  <si>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</si>
  <si>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</si>
  <si>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</si>
  <si>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</si>
  <si>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</si>
  <si>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</si>
  <si>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</si>
  <si>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</si>
  <si>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</si>
  <si>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</si>
  <si>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</si>
  <si>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</si>
  <si>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</si>
  <si>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</si>
  <si>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</si>
  <si>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</si>
  <si>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</si>
  <si>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</si>
  <si>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</si>
  <si>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</si>
  <si>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</si>
  <si>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</si>
  <si>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</si>
  <si>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</si>
  <si>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</si>
  <si>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</si>
  <si>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</si>
  <si>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</si>
  <si>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</si>
  <si>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</si>
  <si>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</si>
  <si>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</si>
  <si>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</si>
  <si>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</si>
  <si>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</si>
  <si>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</si>
  <si>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</si>
  <si>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</si>
  <si>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</si>
  <si>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</si>
  <si>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</si>
  <si>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</si>
  <si>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</si>
  <si>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</si>
  <si>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</si>
  <si>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</si>
  <si>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</si>
  <si>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</si>
  <si>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</si>
  <si>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</si>
  <si>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</si>
  <si>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</si>
  <si>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</si>
  <si>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</si>
  <si>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</si>
  <si>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</si>
  <si>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</si>
  <si>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</si>
  <si>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</si>
  <si>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</si>
  <si>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</si>
  <si>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</si>
  <si>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</si>
  <si>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</si>
  <si>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</si>
  <si>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</si>
  <si>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</si>
  <si>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</si>
  <si>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</si>
  <si>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</si>
  <si>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</si>
  <si>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</si>
  <si>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</si>
  <si>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</si>
  <si>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</si>
  <si>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</si>
  <si>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</si>
  <si>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</si>
  <si>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</si>
  <si>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</si>
  <si>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</si>
  <si>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</si>
  <si>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</si>
  <si>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</si>
  <si>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</si>
  <si>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</si>
  <si>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</si>
  <si>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</si>
  <si>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</si>
  <si>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</si>
  <si>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</si>
  <si>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</si>
  <si>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</si>
  <si>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</si>
  <si>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</si>
  <si>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</si>
  <si>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</si>
  <si>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</si>
  <si>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</si>
  <si>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</si>
  <si>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</si>
  <si>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</si>
  <si>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</si>
  <si>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</si>
  <si>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</si>
  <si>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</si>
  <si>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</si>
  <si>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</si>
  <si>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</si>
  <si>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</si>
  <si>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</si>
  <si>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</si>
  <si>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</si>
  <si>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</si>
  <si>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</si>
  <si>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</si>
  <si>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</si>
  <si>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</si>
  <si>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</si>
  <si>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</si>
  <si>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</si>
  <si>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</si>
  <si>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</si>
  <si>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</si>
  <si>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</si>
  <si>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</si>
  <si>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</si>
  <si>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</si>
  <si>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</si>
  <si>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</si>
  <si>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</si>
  <si>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</si>
  <si>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</si>
  <si>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</si>
  <si>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</si>
  <si>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</si>
  <si>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</si>
  <si>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</si>
  <si>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</si>
  <si>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</si>
  <si>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</si>
  <si>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</si>
  <si>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</si>
  <si>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</si>
  <si>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</si>
  <si>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</si>
  <si>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</si>
  <si>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</si>
  <si>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</si>
  <si>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</si>
  <si>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</si>
  <si>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</si>
  <si>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</si>
  <si>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</si>
  <si>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</si>
  <si>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</si>
  <si>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</si>
  <si>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</si>
  <si>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</si>
  <si>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</si>
  <si>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</si>
  <si>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</si>
  <si>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</si>
  <si>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</si>
  <si>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</si>
  <si>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</si>
  <si>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</si>
  <si>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</si>
  <si>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</si>
  <si>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</si>
  <si>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</si>
  <si>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</si>
  <si>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</si>
  <si>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</si>
  <si>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</si>
  <si>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</si>
  <si>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</si>
  <si>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</si>
  <si>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</si>
  <si>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</si>
  <si>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</si>
  <si>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</si>
  <si>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</si>
  <si>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</si>
  <si>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</si>
  <si>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</si>
  <si>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</si>
  <si>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</si>
  <si>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</si>
  <si>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</si>
  <si>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</si>
  <si>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</si>
  <si>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</si>
  <si>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</si>
  <si>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</si>
  <si>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</si>
  <si>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</si>
  <si>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</si>
  <si>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</si>
  <si>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</si>
  <si>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</si>
  <si>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</si>
  <si>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</si>
  <si>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</si>
  <si>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</si>
  <si>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</si>
  <si>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</si>
  <si>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</si>
  <si>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</si>
  <si>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</si>
  <si>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</si>
  <si>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</si>
  <si>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</si>
  <si>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</si>
  <si>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</si>
  <si>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</si>
  <si>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</si>
  <si>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</si>
  <si>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</si>
  <si>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</si>
  <si>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</si>
  <si>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</si>
  <si>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</si>
  <si>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</si>
  <si>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</si>
  <si>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</si>
  <si>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</si>
  <si>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</si>
  <si>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</si>
  <si>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</si>
  <si>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</si>
  <si>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</si>
  <si>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</si>
  <si>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</si>
  <si>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</si>
  <si>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</si>
  <si>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</si>
  <si>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</si>
  <si>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</si>
  <si>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</si>
  <si>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</si>
  <si>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</si>
  <si>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</si>
  <si>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</si>
  <si>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</si>
  <si>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</si>
  <si>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</si>
  <si>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</si>
  <si>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</si>
  <si>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</si>
  <si>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</si>
  <si>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</si>
  <si>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</si>
  <si>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</si>
  <si>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</si>
  <si>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</si>
  <si>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</si>
  <si>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</si>
  <si>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</si>
  <si>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</si>
  <si>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</si>
  <si>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</si>
  <si>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</si>
  <si>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</si>
  <si>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</si>
  <si>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</si>
  <si>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</si>
  <si>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</si>
  <si>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</si>
  <si>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</si>
  <si>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</si>
  <si>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</si>
  <si>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</si>
  <si>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</si>
  <si>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</si>
  <si>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</si>
  <si>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</si>
  <si>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</si>
  <si>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</si>
  <si>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</si>
  <si>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</si>
  <si>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</si>
  <si>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</si>
  <si>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</si>
  <si>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</si>
  <si>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</si>
  <si>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</si>
  <si>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</si>
  <si>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</si>
  <si>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</si>
  <si>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</si>
  <si>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</si>
  <si>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</si>
  <si>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</si>
  <si>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</si>
  <si>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</si>
  <si>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</si>
  <si>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</si>
  <si>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</si>
  <si>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</si>
  <si>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</si>
  <si>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</si>
  <si>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</si>
  <si>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</si>
  <si>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</si>
  <si>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</si>
  <si>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</si>
  <si>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</si>
  <si>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</si>
  <si>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</si>
  <si>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</si>
  <si>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</si>
  <si>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</si>
  <si>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</si>
  <si>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</si>
  <si>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</si>
  <si>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</si>
  <si>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</si>
  <si>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</si>
  <si>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</si>
  <si>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</si>
  <si>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</si>
  <si>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</si>
  <si>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</si>
  <si>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</si>
  <si>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</si>
  <si>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</si>
  <si>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</si>
  <si>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</si>
  <si>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</si>
  <si>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</si>
  <si>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</si>
  <si>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</si>
  <si>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</si>
  <si>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</si>
  <si>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</si>
  <si>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</si>
  <si>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</si>
  <si>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</si>
  <si>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</si>
  <si>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</si>
  <si>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</si>
  <si>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</si>
  <si>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</si>
  <si>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</si>
  <si>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</si>
  <si>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</si>
  <si>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</si>
  <si>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</si>
  <si>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</si>
  <si>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</si>
  <si>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</si>
  <si>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</si>
  <si>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</si>
  <si>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</si>
  <si>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</si>
  <si>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</si>
  <si>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</si>
  <si>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</si>
  <si>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</si>
  <si>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</si>
  <si>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</si>
  <si>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</si>
  <si>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</si>
  <si>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</si>
  <si>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</si>
  <si>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</si>
  <si>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</si>
  <si>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</si>
  <si>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</si>
  <si>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</si>
  <si>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</si>
  <si>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</si>
  <si>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</si>
  <si>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</si>
  <si>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</si>
  <si>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</si>
  <si>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</si>
  <si>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</si>
  <si>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</si>
  <si>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</si>
  <si>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</si>
  <si>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</si>
  <si>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</si>
  <si>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</si>
  <si>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</si>
  <si>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</si>
  <si>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</si>
  <si>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</si>
  <si>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</si>
  <si>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</si>
  <si>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</si>
  <si>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</si>
  <si>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</si>
  <si>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</si>
  <si>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</si>
  <si>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</si>
  <si>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</si>
  <si>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</si>
  <si>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</si>
  <si>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</si>
  <si>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</si>
  <si>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</si>
  <si>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</si>
  <si>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</si>
  <si>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</si>
  <si>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</si>
  <si>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</si>
  <si>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</si>
  <si>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</si>
  <si>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</si>
  <si>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</si>
  <si>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</si>
  <si>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</si>
  <si>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</si>
  <si>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</si>
  <si>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</si>
  <si>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</si>
  <si>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</si>
  <si>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</si>
  <si>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</si>
  <si>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</si>
  <si>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</si>
  <si>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</si>
  <si>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</si>
  <si>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</si>
  <si>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</si>
  <si>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</si>
  <si>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</si>
  <si>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</si>
  <si>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</si>
  <si>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</si>
  <si>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</si>
  <si>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</si>
  <si>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</si>
  <si>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</si>
  <si>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</si>
  <si>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</si>
  <si>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</si>
  <si>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</si>
  <si>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</si>
  <si>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</si>
  <si>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</si>
  <si>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</si>
  <si>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</si>
  <si>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</si>
  <si>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</si>
  <si>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</si>
  <si>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</si>
  <si>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</si>
  <si>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</si>
  <si>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</si>
  <si>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</si>
  <si>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</si>
  <si>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</si>
  <si>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</si>
  <si>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</si>
  <si>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</si>
  <si>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</si>
  <si>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</si>
  <si>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</si>
  <si>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</si>
  <si>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</si>
  <si>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</si>
  <si>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</si>
  <si>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</si>
  <si>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</si>
  <si>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</si>
  <si>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</si>
  <si>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</si>
  <si>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</si>
  <si>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</si>
  <si>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</si>
  <si>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</si>
  <si>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</si>
  <si>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</si>
  <si>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</si>
  <si>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</si>
  <si>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</si>
  <si>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</si>
  <si>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</si>
  <si>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</si>
  <si>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</si>
  <si>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</si>
  <si>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</si>
  <si>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</si>
  <si>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</si>
  <si>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</si>
  <si>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</si>
  <si>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</si>
  <si>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</si>
  <si>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</si>
  <si>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</si>
  <si>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</si>
  <si>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</si>
  <si>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</si>
  <si>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</si>
  <si>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</si>
  <si>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</si>
  <si>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</si>
  <si>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</si>
  <si>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</si>
  <si>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</si>
  <si>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</si>
  <si>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</si>
  <si>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</si>
  <si>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</si>
  <si>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</si>
  <si>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</si>
  <si>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</si>
  <si>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</si>
  <si>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</si>
  <si>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</si>
  <si>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</si>
  <si>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</si>
  <si>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</si>
  <si>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</si>
  <si>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</si>
  <si>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</si>
  <si>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</si>
  <si>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</si>
  <si>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</si>
  <si>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</si>
  <si>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</si>
  <si>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</si>
  <si>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</si>
  <si>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</si>
  <si>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</si>
  <si>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</si>
  <si>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</si>
  <si>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</si>
  <si>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</si>
  <si>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</si>
  <si>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</si>
  <si>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</si>
  <si>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</si>
  <si>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</si>
  <si>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</si>
  <si>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</si>
  <si>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</si>
  <si>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</si>
  <si>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</si>
  <si>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</si>
  <si>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</si>
  <si>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</si>
  <si>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</si>
  <si>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</si>
  <si>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</si>
  <si>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</si>
  <si>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</si>
  <si>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</si>
  <si>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</si>
  <si>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</si>
  <si>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</si>
  <si>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</si>
  <si>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</si>
  <si>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</si>
  <si>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</si>
  <si>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</si>
  <si>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</si>
  <si>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</si>
  <si>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</si>
  <si>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</si>
  <si>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</si>
  <si>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</si>
  <si>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</si>
  <si>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</si>
  <si>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</si>
  <si>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</si>
  <si>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</si>
  <si>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</si>
  <si>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</si>
  <si>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</si>
  <si>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</si>
  <si>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</si>
  <si>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</si>
  <si>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</si>
  <si>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</si>
  <si>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</si>
  <si>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</si>
  <si>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</si>
  <si>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</si>
  <si>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</si>
  <si>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</si>
  <si>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</si>
  <si>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</si>
  <si>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</si>
  <si>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</si>
  <si>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</si>
  <si>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</si>
  <si>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</si>
  <si>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</si>
  <si>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</si>
  <si>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</si>
  <si>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</si>
  <si>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</si>
  <si>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</si>
  <si>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</si>
  <si>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</si>
  <si>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</si>
  <si>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</si>
  <si>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</si>
  <si>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</si>
  <si>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</si>
  <si>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</si>
  <si>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</si>
  <si>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</si>
  <si>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</si>
  <si>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</si>
  <si>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</si>
  <si>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</si>
  <si>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</si>
  <si>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</si>
  <si>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</si>
  <si>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</si>
  <si>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</si>
  <si>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</si>
  <si>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</si>
  <si>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</si>
  <si>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</si>
  <si>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</si>
  <si>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</si>
  <si>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</si>
  <si>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</si>
  <si>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</si>
  <si>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</si>
  <si>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</si>
  <si>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</si>
  <si>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</si>
  <si>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</si>
  <si>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</si>
  <si>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</si>
  <si>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</si>
  <si>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</si>
  <si>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</si>
  <si>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</si>
  <si>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</si>
  <si>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</si>
  <si>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</si>
  <si>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</si>
  <si>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</si>
  <si>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</si>
  <si>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</si>
  <si>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</si>
  <si>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</si>
  <si>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</si>
  <si>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</si>
  <si>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</si>
  <si>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</si>
  <si>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</si>
  <si>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</si>
  <si>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</si>
  <si>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</si>
  <si>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</si>
  <si>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</si>
  <si>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</si>
  <si>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</si>
  <si>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</si>
  <si>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</si>
  <si>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</si>
  <si>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</si>
  <si>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</si>
  <si>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</si>
  <si>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</si>
  <si>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</si>
  <si>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</si>
  <si>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</si>
  <si>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</si>
  <si>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</si>
  <si>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</si>
  <si>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</si>
  <si>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</si>
  <si>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</si>
  <si>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</si>
  <si>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</si>
  <si>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</si>
  <si>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</si>
  <si>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</si>
  <si>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</si>
  <si>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</si>
  <si>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</si>
  <si>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</si>
  <si>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</si>
  <si>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</si>
  <si>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</si>
  <si>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</si>
  <si>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</si>
  <si>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</si>
  <si>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</si>
  <si>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</si>
  <si>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</si>
  <si>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</si>
  <si>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</si>
  <si>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</si>
  <si>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</si>
  <si>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</si>
  <si>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</si>
  <si>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</si>
  <si>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</si>
  <si>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</si>
  <si>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</si>
  <si>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</si>
  <si>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</si>
  <si>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</si>
  <si>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</si>
  <si>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</si>
  <si>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</si>
  <si>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</si>
  <si>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</si>
  <si>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</si>
  <si>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</si>
  <si>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</si>
  <si>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</si>
  <si>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</si>
  <si>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</si>
  <si>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</si>
  <si>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</si>
  <si>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</si>
  <si>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</si>
  <si>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</si>
  <si>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</si>
  <si>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</si>
  <si>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</si>
  <si>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</si>
  <si>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</si>
  <si>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</si>
  <si>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</si>
  <si>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</si>
  <si>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</si>
  <si>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</si>
  <si>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</si>
  <si>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</si>
  <si>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</si>
  <si>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</si>
  <si>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</si>
  <si>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</si>
  <si>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</si>
  <si>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</si>
  <si>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</si>
  <si>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</si>
  <si>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</si>
  <si>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</si>
  <si>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</si>
  <si>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</si>
  <si>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</si>
  <si>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</si>
  <si>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</si>
  <si>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</si>
  <si>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</si>
  <si>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</si>
  <si>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</si>
  <si>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</si>
  <si>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</si>
  <si>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</si>
  <si>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</si>
  <si>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</si>
  <si>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</si>
  <si>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</si>
  <si>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</si>
  <si>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</si>
  <si>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</si>
  <si>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</si>
  <si>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</si>
  <si>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</si>
  <si>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</si>
  <si>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</si>
  <si>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</si>
  <si>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</si>
  <si>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</si>
  <si>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</si>
  <si>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</si>
  <si>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</si>
  <si>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</si>
  <si>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</si>
  <si>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</si>
  <si>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</si>
  <si>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</si>
  <si>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</si>
  <si>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</si>
  <si>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</si>
  <si>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</si>
  <si>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</si>
  <si>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</si>
  <si>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</si>
  <si>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</si>
  <si>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</si>
  <si>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</si>
  <si>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</si>
  <si>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</si>
  <si>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</si>
  <si>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</si>
  <si>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</si>
  <si>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</si>
  <si>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</si>
  <si>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</si>
  <si>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</si>
  <si>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</si>
  <si>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</si>
  <si>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</si>
  <si>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</si>
  <si>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</si>
  <si>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</si>
  <si>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</si>
  <si>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</si>
  <si>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</si>
  <si>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</si>
  <si>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</si>
  <si>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</si>
  <si>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</si>
  <si>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</si>
  <si>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</si>
  <si>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</si>
  <si>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</si>
  <si>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</si>
  <si>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</si>
  <si>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</si>
  <si>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</si>
  <si>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</si>
  <si>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</si>
  <si>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</si>
  <si>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</si>
  <si>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</si>
  <si>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</si>
  <si>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</si>
  <si>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</si>
  <si>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</si>
  <si>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</si>
  <si>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</si>
  <si>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</si>
  <si>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</si>
  <si>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</si>
  <si>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</si>
  <si>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</si>
  <si>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</si>
  <si>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</si>
  <si>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</si>
  <si>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</si>
  <si>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</si>
  <si>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</si>
  <si>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</si>
  <si>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</si>
  <si>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</si>
  <si>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</si>
  <si>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</si>
  <si>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</si>
  <si>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</si>
  <si>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</si>
  <si>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</si>
  <si>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</si>
  <si>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</si>
  <si>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</si>
  <si>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</si>
  <si>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</si>
  <si>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</si>
  <si>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</si>
  <si>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</si>
  <si>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</si>
  <si>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</si>
  <si>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</si>
  <si>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</si>
  <si>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</si>
  <si>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</si>
  <si>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</si>
  <si>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</si>
  <si>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</si>
  <si>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</si>
  <si>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</si>
  <si>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</si>
  <si>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</si>
  <si>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</si>
  <si>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</si>
  <si>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</si>
  <si>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</si>
  <si>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</si>
  <si>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</si>
  <si>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</si>
  <si>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</si>
  <si>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</si>
  <si>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</si>
  <si>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</si>
  <si>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</si>
  <si>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</si>
  <si>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</si>
  <si>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</si>
  <si>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</si>
  <si>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</si>
  <si>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</si>
  <si>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</si>
  <si>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</si>
  <si>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</si>
  <si>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</si>
  <si>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</si>
  <si>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</si>
  <si>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</si>
  <si>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</si>
  <si>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</si>
  <si>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</si>
  <si>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</si>
  <si>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</si>
  <si>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</si>
  <si>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</si>
  <si>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</si>
  <si>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</si>
  <si>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</si>
  <si>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</si>
  <si>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</si>
  <si>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</si>
  <si>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</si>
  <si>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</si>
  <si>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</si>
  <si>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</si>
  <si>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</si>
  <si>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</si>
  <si>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</si>
  <si>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</si>
  <si>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</si>
  <si>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</si>
  <si>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</si>
  <si>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</si>
  <si>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</si>
  <si>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</si>
  <si>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</si>
  <si>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</si>
  <si>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</si>
  <si>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</si>
  <si>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</si>
  <si>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</si>
  <si>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</si>
  <si>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</si>
  <si>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</si>
  <si>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</si>
  <si>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</si>
  <si>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</si>
  <si>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</si>
  <si>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</si>
  <si>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</si>
  <si>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</si>
  <si>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</si>
  <si>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</si>
  <si>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</si>
  <si>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</si>
  <si>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</si>
  <si>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</si>
  <si>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</si>
  <si>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</si>
  <si>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</si>
  <si>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</si>
  <si>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</si>
  <si>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</si>
  <si>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</si>
  <si>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</si>
  <si>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</si>
  <si>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</si>
  <si>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</si>
  <si>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</si>
  <si>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</si>
  <si>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</si>
  <si>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</si>
  <si>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</si>
  <si>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</si>
  <si>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</si>
  <si>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</si>
  <si>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</si>
  <si>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</si>
  <si>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</si>
  <si>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</si>
  <si>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</si>
  <si>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</si>
  <si>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</si>
  <si>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</si>
  <si>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</si>
  <si>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</si>
  <si>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</si>
  <si>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</si>
  <si>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</si>
  <si>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</si>
  <si>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</si>
  <si>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</si>
  <si>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</si>
  <si>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</si>
  <si>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</si>
  <si>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</si>
  <si>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</si>
  <si>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</si>
  <si>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</si>
  <si>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</si>
  <si>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</si>
  <si>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</si>
  <si>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</si>
  <si>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</si>
  <si>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</si>
  <si>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</si>
  <si>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</si>
  <si>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</si>
  <si>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</si>
  <si>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</si>
  <si>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</si>
  <si>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</si>
  <si>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</si>
  <si>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</si>
  <si>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</si>
  <si>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</si>
  <si>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</si>
  <si>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</si>
  <si>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</si>
  <si>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</si>
  <si>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</si>
  <si>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</si>
  <si>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</si>
  <si>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</si>
  <si>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</si>
  <si>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</si>
  <si>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</si>
  <si>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</si>
  <si>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</si>
  <si>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</si>
  <si>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</si>
  <si>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</si>
  <si>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</si>
  <si>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</si>
  <si>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</si>
  <si>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</si>
  <si>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</si>
  <si>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</si>
  <si>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</si>
  <si>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</si>
  <si>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</si>
  <si>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</si>
  <si>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</si>
  <si>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</si>
  <si>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</si>
  <si>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</si>
  <si>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</si>
  <si>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</si>
  <si>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</si>
  <si>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</si>
  <si>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</si>
  <si>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</si>
  <si>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</si>
  <si>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</si>
  <si>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</si>
  <si>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</si>
  <si>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</si>
  <si>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</si>
  <si>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</si>
  <si>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</si>
  <si>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</si>
  <si>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</si>
  <si>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</si>
  <si>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</si>
  <si>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</si>
  <si>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</si>
  <si>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</si>
  <si>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</si>
  <si>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</si>
  <si>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</si>
  <si>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</si>
  <si>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</si>
  <si>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</si>
  <si>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</si>
  <si>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</si>
  <si>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</si>
  <si>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</si>
  <si>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</si>
  <si>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</si>
  <si>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</si>
  <si>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</si>
  <si>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</si>
  <si>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</si>
  <si>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</si>
  <si>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</si>
  <si>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</si>
  <si>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</si>
  <si>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</si>
  <si>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</si>
  <si>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</si>
  <si>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</si>
  <si>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</si>
  <si>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</si>
  <si>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</si>
  <si>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</si>
  <si>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</si>
  <si>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</si>
  <si>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</si>
  <si>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</si>
  <si>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</si>
  <si>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</si>
  <si>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</si>
  <si>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</si>
  <si>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</si>
  <si>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</si>
  <si>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</si>
  <si>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</si>
  <si>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</si>
  <si>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</si>
  <si>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</si>
  <si>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</si>
  <si>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</si>
  <si>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</si>
  <si>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</si>
  <si>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</si>
  <si>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</si>
  <si>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</si>
  <si>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</si>
  <si>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</si>
  <si>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</si>
  <si>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</si>
  <si>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</si>
  <si>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</si>
  <si>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</si>
  <si>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</si>
  <si>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</si>
  <si>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</si>
  <si>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</si>
  <si>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</si>
  <si>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</si>
  <si>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</si>
  <si>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</si>
  <si>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</si>
  <si>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</si>
  <si>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</si>
  <si>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</si>
  <si>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</si>
  <si>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</si>
  <si>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</si>
  <si>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</si>
  <si>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</si>
  <si>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</si>
  <si>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</si>
  <si>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</si>
  <si>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</si>
  <si>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</si>
  <si>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</si>
  <si>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</si>
  <si>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</si>
  <si>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</si>
  <si>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</si>
  <si>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</si>
  <si>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</si>
  <si>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</si>
  <si>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</si>
  <si>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</si>
  <si>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</si>
  <si>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</si>
  <si>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</si>
  <si>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</si>
  <si>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</si>
  <si>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</si>
  <si>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</si>
  <si>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</si>
  <si>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</si>
  <si>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</si>
  <si>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</si>
  <si>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</si>
  <si>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</si>
  <si>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</si>
  <si>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</si>
  <si>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</si>
  <si>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</si>
  <si>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</si>
  <si>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</si>
  <si>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</si>
  <si>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</si>
  <si>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</si>
  <si>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</si>
  <si>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</si>
  <si>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</si>
  <si>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</si>
  <si>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</si>
  <si>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</si>
  <si>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</si>
  <si>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</si>
  <si>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</si>
  <si>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</si>
  <si>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</si>
  <si>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</si>
  <si>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</si>
  <si>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</si>
  <si>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</si>
  <si>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</si>
  <si>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</si>
  <si>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</si>
  <si>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</si>
  <si>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</si>
  <si>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</si>
  <si>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</si>
  <si>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</si>
  <si>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</si>
  <si>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</si>
  <si>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</si>
  <si>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</si>
  <si>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</si>
  <si>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</si>
  <si>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</si>
  <si>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</si>
  <si>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</si>
  <si>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</si>
  <si>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</si>
  <si>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</si>
  <si>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</si>
  <si>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</si>
  <si>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</si>
  <si>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</si>
  <si>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</si>
  <si>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</si>
  <si>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</si>
  <si>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</si>
  <si>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</si>
  <si>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</si>
  <si>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</si>
  <si>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</si>
  <si>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</si>
  <si>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</si>
  <si>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</si>
  <si>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</si>
  <si>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</si>
  <si>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</si>
  <si>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</si>
  <si>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</si>
  <si>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</si>
  <si>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</si>
  <si>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</si>
  <si>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</si>
  <si>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</si>
  <si>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</si>
  <si>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</si>
  <si>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</si>
  <si>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</si>
  <si>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</si>
  <si>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</si>
  <si>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</si>
  <si>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</si>
  <si>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</si>
  <si>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</si>
  <si>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</si>
  <si>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</si>
  <si>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</si>
  <si>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</si>
  <si>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</si>
  <si>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</si>
  <si>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</si>
  <si>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</si>
  <si>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</si>
  <si>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</si>
  <si>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</si>
  <si>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</si>
  <si>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</si>
  <si>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</si>
  <si>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</si>
  <si>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</si>
  <si>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</si>
  <si>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</si>
  <si>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</si>
  <si>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</si>
  <si>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</si>
  <si>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</si>
  <si>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</si>
  <si>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</si>
  <si>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</si>
  <si>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</si>
  <si>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</si>
  <si>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</si>
  <si>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</si>
  <si>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</si>
  <si>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</si>
  <si>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</si>
  <si>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</si>
  <si>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</si>
  <si>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</si>
  <si>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</si>
  <si>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</si>
  <si>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</si>
  <si>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</si>
  <si>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</si>
  <si>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</si>
  <si>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</si>
  <si>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</si>
  <si>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</si>
  <si>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</si>
  <si>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</si>
  <si>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</si>
  <si>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</si>
  <si>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</si>
  <si>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</si>
  <si>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</si>
  <si>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</si>
  <si>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</si>
  <si>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</si>
  <si>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</si>
  <si>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</si>
  <si>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</si>
  <si>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</si>
  <si>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</si>
  <si>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</si>
  <si>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</si>
  <si>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</si>
  <si>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</si>
  <si>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</si>
  <si>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</si>
  <si>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</si>
  <si>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</si>
  <si>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</si>
  <si>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</si>
  <si>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</si>
  <si>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</si>
  <si>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</si>
  <si>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</si>
  <si>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</si>
  <si>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</si>
  <si>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</si>
  <si>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</si>
  <si>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</si>
  <si>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</si>
  <si>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</si>
  <si>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</si>
  <si>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</si>
  <si>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</si>
  <si>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</si>
  <si>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</si>
  <si>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</si>
  <si>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</si>
  <si>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</si>
  <si>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</si>
  <si>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</si>
  <si>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</si>
  <si>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</si>
  <si>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</si>
  <si>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</si>
  <si>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</si>
  <si>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</si>
  <si>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</si>
  <si>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</si>
  <si>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</si>
  <si>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</si>
  <si>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</si>
  <si>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</si>
  <si>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</si>
  <si>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</si>
  <si>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</si>
  <si>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</si>
  <si>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</si>
  <si>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</si>
  <si>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</si>
  <si>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</si>
  <si>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</si>
  <si>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</si>
  <si>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</si>
  <si>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</si>
  <si>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</si>
  <si>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</si>
  <si>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</si>
  <si>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</si>
  <si>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</si>
  <si>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</si>
  <si>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</si>
  <si>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</si>
  <si>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</si>
  <si>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</si>
  <si>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</si>
  <si>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</si>
  <si>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</si>
  <si>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</si>
  <si>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</si>
  <si>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</si>
  <si>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</si>
  <si>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</si>
  <si>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</si>
  <si>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</si>
  <si>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</si>
  <si>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</si>
  <si>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</si>
  <si>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</si>
  <si>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</si>
  <si>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</si>
  <si>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</si>
  <si>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</si>
  <si>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</si>
  <si>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</si>
  <si>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</si>
  <si>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</si>
  <si>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</si>
  <si>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</si>
  <si>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</si>
  <si>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</si>
  <si>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</si>
  <si>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</si>
  <si>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</si>
  <si>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</si>
  <si>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</si>
  <si>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</si>
  <si>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</si>
  <si>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</si>
  <si>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</si>
  <si>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</si>
  <si>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</si>
  <si>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</si>
  <si>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</si>
  <si>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</si>
  <si>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</si>
  <si>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</si>
  <si>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</si>
  <si>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</si>
  <si>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</si>
  <si>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</si>
  <si>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</si>
  <si>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</si>
  <si>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</si>
  <si>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</si>
  <si>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</si>
  <si>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</si>
  <si>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</si>
  <si>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</si>
  <si>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</si>
  <si>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</si>
  <si>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</si>
  <si>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</si>
  <si>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</si>
  <si>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</si>
  <si>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</si>
  <si>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</si>
  <si>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</si>
  <si>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</si>
  <si>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</si>
  <si>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</si>
  <si>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</si>
  <si>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</si>
  <si>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</si>
  <si>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</si>
  <si>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</si>
  <si>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</si>
  <si>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</si>
  <si>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</si>
  <si>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</si>
  <si>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</si>
  <si>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</si>
  <si>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</si>
  <si>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</si>
  <si>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</si>
  <si>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</si>
  <si>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</si>
  <si>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</si>
  <si>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</si>
  <si>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</si>
  <si>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</si>
  <si>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</si>
  <si>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</si>
  <si>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</si>
  <si>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</si>
  <si>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</si>
  <si>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</si>
  <si>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</si>
  <si>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</si>
  <si>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</si>
  <si>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</si>
  <si>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</si>
  <si>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</si>
  <si>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</si>
  <si>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</si>
  <si>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</si>
  <si>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</si>
  <si>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</si>
  <si>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</si>
  <si>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</si>
  <si>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</si>
  <si>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</si>
  <si>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</si>
  <si>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</si>
  <si>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</si>
  <si>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</si>
  <si>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</si>
  <si>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</si>
  <si>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</si>
  <si>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</si>
  <si>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</si>
  <si>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</si>
  <si>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</si>
  <si>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</si>
  <si>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</si>
  <si>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</si>
  <si>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</si>
  <si>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</si>
  <si>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</si>
  <si>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</si>
  <si>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</si>
  <si>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</si>
  <si>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</si>
  <si>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</si>
  <si>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</si>
  <si>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</si>
  <si>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</si>
  <si>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</si>
  <si>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</si>
  <si>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</si>
  <si>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</si>
  <si>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</si>
  <si>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</si>
  <si>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</si>
  <si>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</si>
  <si>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</si>
  <si>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</si>
  <si>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</si>
  <si>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</si>
  <si>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</si>
  <si>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</si>
  <si>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</si>
  <si>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</si>
  <si>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</si>
  <si>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</si>
  <si>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</si>
  <si>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</si>
  <si>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</si>
  <si>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</si>
  <si>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</si>
  <si>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</si>
  <si>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</si>
  <si>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</si>
  <si>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</si>
  <si>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</si>
  <si>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</si>
  <si>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</si>
  <si>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</si>
  <si>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</si>
  <si>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</si>
  <si>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</si>
  <si>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</si>
  <si>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</si>
  <si>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</si>
  <si>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</si>
  <si>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</si>
  <si>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</si>
  <si>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</si>
  <si>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</si>
  <si>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</si>
  <si>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</si>
  <si>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</si>
  <si>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</si>
  <si>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</si>
  <si>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</si>
  <si>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</si>
  <si>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</si>
  <si>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</si>
  <si>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</si>
  <si>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</si>
  <si>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</si>
  <si>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</si>
  <si>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</si>
  <si>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</si>
  <si>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</si>
  <si>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</si>
  <si>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</si>
  <si>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</si>
  <si>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</si>
  <si>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</si>
  <si>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</si>
  <si>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</si>
  <si>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</si>
  <si>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</si>
  <si>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</si>
  <si>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</si>
  <si>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</si>
  <si>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</si>
  <si>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</si>
  <si>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</si>
  <si>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</si>
  <si>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</si>
  <si>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</si>
  <si>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</si>
  <si>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</si>
  <si>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</si>
  <si>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</si>
  <si>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</si>
  <si>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</si>
  <si>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</si>
  <si>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</si>
  <si>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</si>
  <si>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</si>
  <si>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</si>
  <si>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</si>
  <si>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</si>
  <si>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</si>
  <si>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</si>
  <si>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</si>
  <si>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</si>
  <si>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</si>
  <si>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</si>
  <si>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</si>
  <si>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</si>
  <si>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</si>
  <si>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</si>
  <si>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</si>
  <si>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</si>
  <si>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</si>
  <si>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</si>
  <si>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</si>
  <si>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</si>
  <si>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</si>
  <si>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</si>
  <si>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</si>
  <si>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</si>
  <si>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</si>
  <si>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</si>
  <si>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</si>
  <si>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</si>
  <si>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</si>
  <si>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</si>
  <si>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</si>
  <si>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</si>
  <si>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</si>
  <si>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</si>
  <si>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</si>
  <si>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</si>
  <si>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</si>
  <si>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</si>
  <si>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</si>
  <si>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</si>
  <si>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</si>
  <si>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</si>
  <si>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</si>
  <si>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</si>
  <si>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</si>
  <si>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</si>
  <si>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</si>
  <si>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</si>
  <si>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</si>
  <si>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</si>
  <si>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</si>
  <si>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</si>
  <si>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</si>
  <si>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</si>
  <si>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</si>
  <si>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</si>
  <si>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</si>
  <si>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</si>
  <si>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</si>
  <si>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</si>
  <si>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</si>
  <si>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</si>
  <si>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</si>
  <si>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</si>
  <si>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</si>
  <si>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</si>
  <si>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</si>
  <si>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</si>
  <si>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</si>
  <si>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</si>
  <si>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</si>
  <si>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</si>
  <si>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</si>
  <si>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</si>
  <si>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</si>
  <si>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</si>
  <si>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</si>
  <si>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</si>
  <si>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</si>
  <si>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</si>
  <si>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</si>
  <si>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</si>
  <si>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</si>
  <si>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</si>
  <si>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</si>
  <si>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</si>
  <si>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</si>
  <si>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</si>
  <si>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</si>
  <si>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</si>
  <si>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</si>
  <si>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</si>
  <si>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</si>
  <si>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</si>
  <si>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</si>
  <si>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</si>
  <si>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</si>
  <si>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</si>
  <si>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</si>
  <si>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</si>
  <si>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</si>
  <si>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</si>
  <si>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</si>
  <si>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</si>
  <si>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</si>
  <si>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</si>
  <si>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</si>
  <si>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</si>
  <si>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</si>
  <si>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</si>
  <si>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</si>
  <si>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</si>
  <si>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</si>
  <si>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</si>
  <si>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</si>
  <si>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</si>
  <si>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</si>
  <si>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</si>
  <si>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</si>
  <si>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</si>
  <si>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</si>
  <si>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</si>
  <si>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</si>
  <si>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</si>
  <si>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</si>
  <si>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</si>
  <si>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</si>
  <si>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</si>
  <si>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</si>
  <si>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</si>
  <si>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</si>
  <si>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</si>
  <si>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2021-70-10001707</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</si>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</sst>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2711</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976</v>
      </c>
      <c r="K20" s="151">
        <v>793483101</v>
      </c>
      <c r="L20" s="152"/>
      <c r="M20" s="152">
        <v>44561</v>
      </c>
      <c r="N20" s="135">
        <f>+(M20-L20)/30</f>
        <v>1485.3666666666666</v>
      </c>
      <c r="O20" s="138"/>
      <c r="U20" s="134"/>
      <c r="V20" s="105">
        <f ca="1">NOW()</f>
        <v>44194.290515162036</v>
      </c>
      <c r="W20" s="105">
        <f ca="1">NOW()</f>
        <v>44194.290515162036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43678</v>
      </c>
      <c r="F48" s="145">
        <v>43819</v>
      </c>
      <c r="G48" s="160">
        <f>IF(AND(E48&lt;&gt;"",F48&lt;&gt;""),((F48-E48)/30),"")</f>
        <v>4.7</v>
      </c>
      <c r="H48" s="119" t="s">
        <v>2682</v>
      </c>
      <c r="I48" s="113" t="s">
        <v>453</v>
      </c>
      <c r="J48" s="113" t="s">
        <v>976</v>
      </c>
      <c r="K48" s="116">
        <v>7000000</v>
      </c>
      <c r="L48" s="115" t="s">
        <v>1148</v>
      </c>
      <c r="M48" s="117">
        <v>0</v>
      </c>
      <c r="N48" s="115" t="s">
        <v>27</v>
      </c>
      <c r="O48" s="115" t="s">
        <v>1148</v>
      </c>
      <c r="P48" s="78"/>
    </row>
    <row r="49" spans="1:16" s="6" customFormat="1" ht="24.75" customHeight="1" x14ac:dyDescent="0.25">
      <c r="A49" s="143">
        <v>2</v>
      </c>
      <c r="B49" s="111" t="s">
        <v>2680</v>
      </c>
      <c r="C49" s="112" t="s">
        <v>32</v>
      </c>
      <c r="D49" s="110" t="s">
        <v>2683</v>
      </c>
      <c r="E49" s="145">
        <v>43840</v>
      </c>
      <c r="F49" s="145">
        <v>44165</v>
      </c>
      <c r="G49" s="160">
        <f t="shared" ref="G49:G50" si="2">IF(AND(E49&lt;&gt;"",F49&lt;&gt;""),((F49-E49)/30),"")</f>
        <v>10.833333333333334</v>
      </c>
      <c r="H49" s="114" t="s">
        <v>2684</v>
      </c>
      <c r="I49" s="113" t="s">
        <v>453</v>
      </c>
      <c r="J49" s="113" t="s">
        <v>976</v>
      </c>
      <c r="K49" s="116">
        <v>5900000</v>
      </c>
      <c r="L49" s="115" t="s">
        <v>1148</v>
      </c>
      <c r="M49" s="117">
        <v>0</v>
      </c>
      <c r="N49" s="115" t="s">
        <v>1151</v>
      </c>
      <c r="O49" s="115" t="s">
        <v>1148</v>
      </c>
      <c r="P49" s="78"/>
    </row>
    <row r="50" spans="1:16" s="6" customFormat="1" ht="24.75" customHeight="1" x14ac:dyDescent="0.25">
      <c r="A50" s="143">
        <v>3</v>
      </c>
      <c r="B50" s="111" t="s">
        <v>2680</v>
      </c>
      <c r="C50" s="112" t="s">
        <v>32</v>
      </c>
      <c r="D50" s="110" t="s">
        <v>2685</v>
      </c>
      <c r="E50" s="145">
        <v>43955</v>
      </c>
      <c r="F50" s="145">
        <v>44165</v>
      </c>
      <c r="G50" s="160">
        <f t="shared" si="2"/>
        <v>7</v>
      </c>
      <c r="H50" s="119" t="s">
        <v>2686</v>
      </c>
      <c r="I50" s="113" t="s">
        <v>453</v>
      </c>
      <c r="J50" s="113" t="s">
        <v>976</v>
      </c>
      <c r="K50" s="116">
        <v>12000000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11" t="s">
        <v>2678</v>
      </c>
      <c r="C53" s="112" t="s">
        <v>32</v>
      </c>
      <c r="D53" s="110" t="s">
        <v>2679</v>
      </c>
      <c r="E53" s="145">
        <v>43678</v>
      </c>
      <c r="F53" s="145">
        <v>43819</v>
      </c>
      <c r="G53" s="160">
        <f t="shared" si="3"/>
        <v>4.7</v>
      </c>
      <c r="H53" s="119" t="s">
        <v>2690</v>
      </c>
      <c r="I53" s="113" t="s">
        <v>453</v>
      </c>
      <c r="J53" s="113" t="s">
        <v>981</v>
      </c>
      <c r="K53" s="116">
        <v>4000000</v>
      </c>
      <c r="L53" s="115" t="s">
        <v>1148</v>
      </c>
      <c r="M53" s="117">
        <v>0</v>
      </c>
      <c r="N53" s="115" t="s">
        <v>27</v>
      </c>
      <c r="O53" s="115" t="s">
        <v>1148</v>
      </c>
      <c r="P53" s="79"/>
    </row>
    <row r="54" spans="1:16" s="7" customFormat="1" ht="24.75" customHeight="1" outlineLevel="1" x14ac:dyDescent="0.25">
      <c r="A54" s="144">
        <v>7</v>
      </c>
      <c r="B54" s="111" t="s">
        <v>2678</v>
      </c>
      <c r="C54" s="112" t="s">
        <v>32</v>
      </c>
      <c r="D54" s="110" t="s">
        <v>2691</v>
      </c>
      <c r="E54" s="145">
        <v>43840</v>
      </c>
      <c r="F54" s="145">
        <v>44165</v>
      </c>
      <c r="G54" s="160">
        <f t="shared" si="3"/>
        <v>10.833333333333334</v>
      </c>
      <c r="H54" s="114" t="s">
        <v>2690</v>
      </c>
      <c r="I54" s="113" t="s">
        <v>453</v>
      </c>
      <c r="J54" s="113" t="s">
        <v>981</v>
      </c>
      <c r="K54" s="118">
        <v>5000000</v>
      </c>
      <c r="L54" s="115" t="s">
        <v>1148</v>
      </c>
      <c r="M54" s="117">
        <v>0</v>
      </c>
      <c r="N54" s="115" t="s">
        <v>1151</v>
      </c>
      <c r="O54" s="115" t="s">
        <v>1148</v>
      </c>
      <c r="P54" s="79"/>
    </row>
    <row r="55" spans="1:16" s="7" customFormat="1" ht="24.75" customHeight="1" outlineLevel="1" x14ac:dyDescent="0.25">
      <c r="A55" s="144">
        <v>8</v>
      </c>
      <c r="B55" s="111" t="s">
        <v>2678</v>
      </c>
      <c r="C55" s="112" t="s">
        <v>32</v>
      </c>
      <c r="D55" s="110" t="s">
        <v>2692</v>
      </c>
      <c r="E55" s="145">
        <v>43955</v>
      </c>
      <c r="F55" s="145">
        <v>44165</v>
      </c>
      <c r="G55" s="160">
        <f t="shared" si="3"/>
        <v>7</v>
      </c>
      <c r="H55" s="114" t="s">
        <v>2693</v>
      </c>
      <c r="I55" s="113" t="s">
        <v>453</v>
      </c>
      <c r="J55" s="113" t="s">
        <v>963</v>
      </c>
      <c r="K55" s="118">
        <v>6000000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31739324.039999999</v>
      </c>
      <c r="F185" s="92"/>
      <c r="G185" s="93"/>
      <c r="H185" s="88"/>
      <c r="I185" s="90" t="s">
        <v>2627</v>
      </c>
      <c r="J185" s="166">
        <f>+SUM(M179:M183)</f>
        <v>0.02</v>
      </c>
      <c r="K185" s="202" t="s">
        <v>2628</v>
      </c>
      <c r="L185" s="202"/>
      <c r="M185" s="94">
        <f>+J185*(SUM(K20:K35))</f>
        <v>15869662.02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2020-12-29T11:58:25Z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