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C:\Users\PC\Downloads\oferentes 2021\delici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<sst xmlns="http://schemas.openxmlformats.org/spreadsheetml/2006/main" count="3150" uniqueCount="2703">
  <si>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</si>
  <si>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</si>
  <si>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</si>
  <si>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</si>
  <si>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</si>
  <si>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</si>
  <si>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</si>
  <si>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</si>
  <si>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</si>
  <si>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</si>
  <si>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</si>
  <si>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</si>
  <si>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</si>
  <si>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</si>
  <si>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</si>
  <si>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</si>
  <si>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</si>
  <si>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</si>
  <si>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</si>
  <si>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</si>
  <si>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</si>
  <si>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</si>
  <si>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</si>
  <si>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</si>
  <si>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</si>
  <si>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</si>
  <si>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</si>
  <si>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</si>
  <si>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</si>
  <si>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</si>
  <si>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</si>
  <si>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</si>
  <si>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</si>
  <si>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</si>
  <si>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</si>
  <si>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</si>
  <si>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</si>
  <si>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</si>
  <si>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</si>
  <si>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</si>
  <si>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</si>
  <si>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</si>
  <si>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</si>
  <si>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</si>
  <si>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</si>
  <si>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</si>
  <si>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</si>
  <si>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</si>
  <si>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</si>
  <si>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</si>
  <si>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</si>
  <si>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</si>
  <si>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</si>
  <si>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</si>
  <si>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</si>
  <si>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</si>
  <si>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</si>
  <si>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</si>
  <si>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</si>
  <si>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</si>
  <si>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</si>
  <si>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</si>
  <si>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</si>
  <si>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</si>
  <si>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</si>
  <si>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</si>
  <si>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</si>
  <si>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</si>
  <si>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</si>
  <si>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</si>
  <si>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</si>
  <si>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</si>
  <si>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</si>
  <si>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</si>
  <si>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</si>
  <si>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</si>
  <si>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</si>
  <si>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</si>
  <si>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</si>
  <si>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</si>
  <si>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</si>
  <si>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</si>
  <si>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</si>
  <si>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</si>
  <si>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</si>
  <si>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</si>
  <si>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</si>
  <si>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</si>
  <si>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</si>
  <si>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</si>
  <si>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</si>
  <si>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</si>
  <si>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</si>
  <si>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</si>
  <si>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</si>
  <si>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</si>
  <si>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</si>
  <si>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</si>
  <si>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</si>
  <si>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</si>
  <si>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</si>
  <si>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</si>
  <si>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</si>
  <si>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</si>
  <si>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</si>
  <si>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</si>
  <si>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</si>
  <si>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</si>
  <si>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</si>
  <si>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</si>
  <si>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</si>
  <si>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</si>
  <si>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</si>
  <si>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</si>
  <si>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</si>
  <si>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</si>
  <si>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</si>
  <si>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</si>
  <si>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</si>
  <si>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</si>
  <si>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</si>
  <si>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</si>
  <si>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</si>
  <si>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</si>
  <si>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</si>
  <si>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</si>
  <si>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</si>
  <si>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</si>
  <si>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</si>
  <si>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</si>
  <si>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</si>
  <si>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</si>
  <si>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</si>
  <si>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</si>
  <si>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</si>
  <si>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</si>
  <si>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</si>
  <si>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</si>
  <si>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</si>
  <si>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</si>
  <si>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</si>
  <si>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</si>
  <si>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</si>
  <si>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</si>
  <si>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</si>
  <si>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</si>
  <si>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</si>
  <si>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</si>
  <si>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</si>
  <si>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</si>
  <si>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</si>
  <si>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</si>
  <si>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</si>
  <si>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</si>
  <si>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</si>
  <si>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</si>
  <si>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</si>
  <si>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</si>
  <si>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</si>
  <si>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</si>
  <si>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</si>
  <si>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</si>
  <si>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</si>
  <si>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</si>
  <si>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</si>
  <si>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</si>
  <si>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</si>
  <si>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</si>
  <si>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</si>
  <si>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</si>
  <si>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</si>
  <si>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</si>
  <si>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</si>
  <si>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</si>
  <si>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</si>
  <si>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</si>
  <si>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</si>
  <si>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</si>
  <si>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</si>
  <si>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</si>
  <si>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</si>
  <si>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</si>
  <si>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</si>
  <si>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</si>
  <si>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</si>
  <si>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</si>
  <si>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</si>
  <si>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</si>
  <si>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</si>
  <si>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</si>
  <si>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</si>
  <si>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</si>
  <si>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</si>
  <si>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</si>
  <si>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</si>
  <si>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</si>
  <si>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</si>
  <si>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</si>
  <si>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</si>
  <si>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</si>
  <si>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</si>
  <si>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</si>
  <si>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</si>
  <si>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</si>
  <si>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</si>
  <si>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</si>
  <si>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</si>
  <si>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</si>
  <si>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</si>
  <si>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</si>
  <si>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</si>
  <si>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</si>
  <si>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</si>
  <si>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</si>
  <si>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</si>
  <si>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</si>
  <si>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</si>
  <si>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</si>
  <si>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</si>
  <si>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</si>
  <si>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</si>
  <si>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</si>
  <si>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</si>
  <si>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</si>
  <si>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</si>
  <si>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</si>
  <si>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</si>
  <si>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</si>
  <si>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</si>
  <si>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</si>
  <si>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</si>
  <si>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</si>
  <si>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</si>
  <si>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</si>
  <si>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</si>
  <si>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</si>
  <si>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</si>
  <si>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</si>
  <si>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</si>
  <si>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</si>
  <si>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</si>
  <si>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</si>
  <si>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</si>
  <si>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</si>
  <si>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</si>
  <si>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</si>
  <si>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</si>
  <si>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</si>
  <si>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</si>
  <si>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</si>
  <si>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</si>
  <si>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</si>
  <si>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</si>
  <si>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</si>
  <si>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</si>
  <si>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</si>
  <si>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</si>
  <si>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</si>
  <si>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</si>
  <si>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</si>
  <si>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</si>
  <si>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</si>
  <si>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</si>
  <si>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</si>
  <si>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</si>
  <si>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</si>
  <si>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</si>
  <si>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</si>
  <si>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</si>
  <si>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</si>
  <si>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</si>
  <si>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</si>
  <si>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</si>
  <si>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</si>
  <si>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</si>
  <si>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</si>
  <si>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</si>
  <si>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</si>
  <si>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</si>
  <si>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</si>
  <si>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</si>
  <si>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</si>
  <si>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</si>
  <si>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</si>
  <si>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</si>
  <si>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</si>
  <si>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</si>
  <si>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</si>
  <si>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</si>
  <si>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</si>
  <si>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</si>
  <si>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</si>
  <si>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</si>
  <si>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</si>
  <si>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</si>
  <si>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</si>
  <si>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</si>
  <si>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</si>
  <si>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</si>
  <si>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</si>
  <si>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</si>
  <si>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</si>
  <si>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</si>
  <si>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</si>
  <si>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</si>
  <si>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</si>
  <si>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</si>
  <si>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</si>
  <si>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</si>
  <si>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</si>
  <si>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</si>
  <si>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</si>
  <si>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</si>
  <si>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</si>
  <si>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</si>
  <si>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</si>
  <si>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</si>
  <si>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</si>
  <si>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</si>
  <si>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</si>
  <si>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</si>
  <si>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</si>
  <si>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</si>
  <si>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</si>
  <si>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</si>
  <si>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</si>
  <si>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</si>
  <si>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</si>
  <si>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</si>
  <si>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</si>
  <si>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</si>
  <si>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</si>
  <si>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</si>
  <si>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</si>
  <si>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</si>
  <si>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</si>
  <si>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</si>
  <si>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</si>
  <si>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</si>
  <si>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</si>
  <si>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</si>
  <si>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</si>
  <si>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</si>
  <si>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</si>
  <si>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</si>
  <si>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</si>
  <si>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</si>
  <si>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</si>
  <si>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</si>
  <si>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</si>
  <si>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</si>
  <si>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</si>
  <si>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</si>
  <si>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</si>
  <si>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</si>
  <si>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</si>
  <si>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</si>
  <si>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</si>
  <si>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</si>
  <si>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</si>
  <si>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</si>
  <si>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</si>
  <si>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</si>
  <si>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</si>
  <si>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</si>
  <si>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</si>
  <si>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</si>
  <si>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</si>
  <si>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</si>
  <si>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</si>
  <si>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</si>
  <si>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</si>
  <si>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</si>
  <si>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</si>
  <si>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</si>
  <si>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</si>
  <si>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</si>
  <si>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</si>
  <si>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</si>
  <si>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</si>
  <si>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</si>
  <si>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</si>
  <si>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</si>
  <si>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</si>
  <si>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</si>
  <si>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</si>
  <si>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</si>
  <si>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</si>
  <si>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</si>
  <si>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</si>
  <si>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</si>
  <si>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</si>
  <si>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</si>
  <si>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</si>
  <si>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</si>
  <si>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</si>
  <si>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</si>
  <si>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</si>
  <si>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</si>
  <si>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</si>
  <si>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</si>
  <si>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</si>
  <si>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</si>
  <si>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</si>
  <si>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</si>
  <si>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</si>
  <si>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</si>
  <si>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</si>
  <si>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</si>
  <si>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</si>
  <si>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</si>
  <si>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</si>
  <si>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</si>
  <si>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</si>
  <si>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</si>
  <si>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</si>
  <si>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</si>
  <si>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</si>
  <si>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</si>
  <si>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</si>
  <si>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</si>
  <si>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</si>
  <si>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</si>
  <si>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</si>
  <si>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</si>
  <si>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</si>
  <si>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</si>
  <si>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</si>
  <si>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</si>
  <si>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</si>
  <si>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</si>
  <si>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</si>
  <si>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</si>
  <si>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</si>
  <si>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</si>
  <si>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</si>
  <si>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</si>
  <si>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</si>
  <si>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</si>
  <si>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</si>
  <si>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</si>
  <si>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</si>
  <si>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</si>
  <si>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</si>
  <si>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</si>
  <si>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</si>
  <si>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</si>
  <si>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</si>
  <si>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</si>
  <si>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</si>
  <si>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</si>
  <si>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</si>
  <si>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</si>
  <si>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</si>
  <si>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</si>
  <si>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</si>
  <si>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</si>
  <si>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</si>
  <si>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</si>
  <si>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</si>
  <si>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</si>
  <si>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</si>
  <si>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</si>
  <si>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</si>
  <si>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</si>
  <si>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</si>
  <si>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</si>
  <si>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</si>
  <si>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</si>
  <si>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</si>
  <si>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</si>
  <si>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</si>
  <si>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</si>
  <si>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</si>
  <si>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</si>
  <si>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</si>
  <si>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</si>
  <si>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</si>
  <si>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</si>
  <si>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</si>
  <si>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</si>
  <si>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</si>
  <si>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</si>
  <si>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</si>
  <si>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</si>
  <si>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</si>
  <si>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</si>
  <si>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</si>
  <si>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</si>
  <si>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</si>
  <si>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</si>
  <si>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</si>
  <si>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</si>
  <si>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</si>
  <si>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</si>
  <si>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</si>
  <si>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</si>
  <si>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</si>
  <si>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</si>
  <si>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</si>
  <si>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</si>
  <si>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</si>
  <si>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</si>
  <si>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</si>
  <si>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</si>
  <si>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</si>
  <si>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</si>
  <si>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</si>
  <si>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</si>
  <si>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</si>
  <si>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</si>
  <si>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</si>
  <si>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</si>
  <si>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</si>
  <si>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</si>
  <si>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</si>
  <si>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</si>
  <si>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</si>
  <si>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</si>
  <si>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</si>
  <si>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</si>
  <si>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</si>
  <si>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</si>
  <si>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</si>
  <si>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</si>
  <si>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</si>
  <si>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</si>
  <si>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</si>
  <si>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</si>
  <si>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</si>
  <si>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</si>
  <si>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</si>
  <si>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</si>
  <si>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</si>
  <si>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</si>
  <si>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</si>
  <si>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</si>
  <si>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</si>
  <si>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</si>
  <si>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</si>
  <si>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</si>
  <si>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</si>
  <si>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</si>
  <si>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</si>
  <si>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</si>
  <si>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</si>
  <si>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</si>
  <si>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</si>
  <si>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</si>
  <si>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</si>
  <si>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</si>
  <si>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</si>
  <si>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</si>
  <si>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</si>
  <si>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</si>
  <si>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</si>
  <si>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</si>
  <si>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</si>
  <si>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</si>
  <si>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</si>
  <si>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</si>
  <si>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</si>
  <si>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</si>
  <si>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</si>
  <si>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</si>
  <si>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</si>
  <si>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</si>
  <si>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</si>
  <si>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</si>
  <si>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</si>
  <si>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</si>
  <si>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</si>
  <si>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</si>
  <si>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</si>
  <si>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</si>
  <si>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</si>
  <si>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</si>
  <si>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</si>
  <si>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</si>
  <si>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</si>
  <si>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</si>
  <si>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</si>
  <si>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</si>
  <si>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</si>
  <si>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</si>
  <si>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</si>
  <si>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</si>
  <si>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</si>
  <si>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</si>
  <si>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</si>
  <si>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</si>
  <si>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</si>
  <si>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</si>
  <si>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</si>
  <si>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</si>
  <si>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</si>
  <si>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</si>
  <si>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</si>
  <si>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</si>
  <si>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</si>
  <si>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</si>
  <si>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</si>
  <si>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</si>
  <si>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</si>
  <si>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</si>
  <si>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</si>
  <si>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</si>
  <si>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</si>
  <si>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</si>
  <si>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</si>
  <si>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</si>
  <si>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</si>
  <si>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</si>
  <si>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</si>
  <si>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</si>
  <si>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</si>
  <si>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</si>
  <si>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</si>
  <si>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</si>
  <si>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</si>
  <si>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</si>
  <si>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</si>
  <si>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</si>
  <si>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</si>
  <si>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</si>
  <si>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</si>
  <si>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</si>
  <si>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</si>
  <si>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</si>
  <si>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</si>
  <si>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</si>
  <si>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</si>
  <si>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</si>
  <si>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</si>
  <si>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</si>
  <si>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</si>
  <si>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</si>
  <si>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</si>
  <si>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</si>
  <si>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</si>
  <si>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</si>
  <si>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</si>
  <si>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</si>
  <si>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</si>
  <si>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</si>
  <si>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</si>
  <si>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</si>
  <si>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</si>
  <si>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</si>
  <si>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</si>
  <si>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</si>
  <si>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</si>
  <si>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</si>
  <si>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</si>
  <si>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</si>
  <si>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</si>
  <si>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</si>
  <si>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</si>
  <si>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</si>
  <si>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</si>
  <si>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</si>
  <si>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</si>
  <si>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</si>
  <si>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</si>
  <si>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</si>
  <si>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</si>
  <si>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</si>
  <si>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</si>
  <si>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</si>
  <si>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</si>
  <si>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</si>
  <si>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</si>
  <si>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</si>
  <si>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</si>
  <si>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</si>
  <si>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</si>
  <si>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</si>
  <si>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</si>
  <si>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</si>
  <si>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</si>
  <si>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</si>
  <si>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</si>
  <si>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</si>
  <si>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</si>
  <si>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</si>
  <si>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</si>
  <si>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</si>
  <si>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</si>
  <si>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</si>
  <si>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</si>
  <si>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</si>
  <si>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</si>
  <si>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</si>
  <si>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</si>
  <si>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</si>
  <si>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</si>
  <si>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</si>
  <si>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</si>
  <si>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</si>
  <si>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</si>
  <si>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</si>
  <si>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</si>
  <si>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</si>
  <si>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</si>
  <si>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</si>
  <si>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</si>
  <si>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</si>
  <si>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</si>
  <si>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</si>
  <si>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</si>
  <si>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</si>
  <si>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</si>
  <si>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</si>
  <si>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</si>
  <si>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</si>
  <si>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</si>
  <si>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</si>
  <si>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</si>
  <si>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</si>
  <si>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</si>
  <si>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</si>
  <si>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</si>
  <si>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</si>
  <si>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</si>
  <si>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</si>
  <si>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</si>
  <si>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</si>
  <si>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</si>
  <si>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</si>
  <si>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</si>
  <si>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</si>
  <si>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</si>
  <si>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</si>
  <si>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</si>
  <si>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</si>
  <si>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</si>
  <si>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</si>
  <si>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</si>
  <si>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</si>
  <si>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</si>
  <si>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</si>
  <si>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</si>
  <si>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</si>
  <si>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</si>
  <si>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</si>
  <si>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</si>
  <si>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</si>
  <si>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</si>
  <si>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</si>
  <si>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</si>
  <si>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</si>
  <si>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</si>
  <si>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</si>
  <si>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</si>
  <si>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</si>
  <si>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</si>
  <si>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</si>
  <si>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</si>
  <si>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</si>
  <si>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</si>
  <si>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</si>
  <si>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</si>
  <si>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</si>
  <si>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</si>
  <si>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</si>
  <si>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</si>
  <si>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</si>
  <si>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</si>
  <si>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</si>
  <si>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</si>
  <si>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</si>
  <si>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</si>
  <si>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</si>
  <si>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</si>
  <si>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</si>
  <si>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</si>
  <si>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</si>
  <si>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</si>
  <si>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</si>
  <si>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</si>
  <si>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</si>
  <si>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</si>
  <si>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</si>
  <si>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</si>
  <si>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</si>
  <si>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</si>
  <si>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</si>
  <si>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</si>
  <si>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</si>
  <si>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</si>
  <si>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</si>
  <si>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</si>
  <si>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</si>
  <si>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</si>
  <si>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</si>
  <si>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</si>
  <si>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</si>
  <si>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</si>
  <si>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</si>
  <si>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</si>
  <si>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</si>
  <si>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</si>
  <si>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</si>
  <si>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</si>
  <si>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</si>
  <si>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</si>
  <si>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</si>
  <si>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</si>
  <si>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</si>
  <si>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</si>
  <si>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</si>
  <si>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</si>
  <si>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</si>
  <si>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</si>
  <si>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</si>
  <si>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</si>
  <si>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</si>
  <si>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</si>
  <si>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</si>
  <si>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</si>
  <si>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</si>
  <si>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</si>
  <si>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</si>
  <si>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</si>
  <si>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</si>
  <si>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</si>
  <si>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</si>
  <si>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</si>
  <si>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</si>
  <si>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</si>
  <si>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</si>
  <si>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</si>
  <si>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</si>
  <si>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</si>
  <si>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</si>
  <si>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</si>
  <si>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</si>
  <si>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</si>
  <si>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</si>
  <si>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</si>
  <si>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</si>
  <si>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</si>
  <si>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</si>
  <si>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</si>
  <si>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</si>
  <si>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</si>
  <si>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</si>
  <si>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</si>
  <si>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</si>
  <si>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</si>
  <si>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</si>
  <si>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</si>
  <si>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</si>
  <si>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</si>
  <si>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</si>
  <si>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</si>
  <si>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</si>
  <si>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</si>
  <si>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</si>
  <si>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</si>
  <si>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</si>
  <si>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</si>
  <si>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</si>
  <si>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</si>
  <si>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</si>
  <si>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</si>
  <si>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</si>
  <si>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</si>
  <si>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</si>
  <si>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</si>
  <si>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</si>
  <si>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</si>
  <si>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</si>
  <si>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</si>
  <si>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</si>
  <si>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</si>
  <si>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</si>
  <si>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</si>
  <si>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</si>
  <si>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</si>
  <si>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</si>
  <si>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</si>
  <si>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</si>
  <si>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</si>
  <si>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</si>
  <si>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</si>
  <si>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</si>
  <si>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</si>
  <si>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</si>
  <si>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</si>
  <si>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</si>
  <si>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</si>
  <si>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</si>
  <si>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</si>
  <si>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</si>
  <si>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</si>
  <si>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</si>
  <si>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</si>
  <si>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</si>
  <si>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</si>
  <si>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</si>
  <si>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</si>
  <si>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</si>
  <si>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</si>
  <si>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</si>
  <si>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</si>
  <si>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</si>
  <si>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</si>
  <si>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</si>
  <si>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</si>
  <si>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</si>
  <si>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</si>
  <si>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</si>
  <si>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</si>
  <si>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</si>
  <si>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</si>
  <si>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</si>
  <si>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</si>
  <si>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</si>
  <si>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</si>
  <si>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</si>
  <si>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</si>
  <si>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</si>
  <si>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</si>
  <si>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</si>
  <si>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</si>
  <si>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</si>
  <si>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</si>
  <si>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</si>
  <si>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</si>
  <si>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</si>
  <si>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</si>
  <si>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</si>
  <si>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</si>
  <si>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</si>
  <si>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</si>
  <si>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</si>
  <si>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</si>
  <si>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</si>
  <si>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</si>
  <si>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</si>
  <si>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</si>
  <si>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</si>
  <si>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</si>
  <si>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</si>
  <si>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</si>
  <si>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</si>
  <si>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</si>
  <si>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</si>
  <si>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</si>
  <si>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</si>
  <si>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</si>
  <si>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</si>
  <si>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</si>
  <si>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</si>
  <si>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</si>
  <si>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</si>
  <si>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</si>
  <si>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</si>
  <si>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</si>
  <si>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</si>
  <si>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</si>
  <si>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</si>
  <si>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</si>
  <si>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</si>
  <si>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</si>
  <si>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</si>
  <si>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</si>
  <si>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</si>
  <si>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</si>
  <si>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</si>
  <si>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</si>
  <si>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</si>
  <si>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</si>
  <si>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</si>
  <si>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</si>
  <si>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</si>
  <si>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</si>
  <si>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</si>
  <si>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</si>
  <si>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</si>
  <si>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</si>
  <si>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</si>
  <si>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</si>
  <si>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</si>
  <si>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</si>
  <si>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</si>
  <si>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</si>
  <si>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</si>
  <si>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</si>
  <si>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</si>
  <si>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</si>
  <si>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</si>
  <si>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</si>
  <si>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</si>
  <si>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</si>
  <si>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</si>
  <si>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</si>
  <si>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</si>
  <si>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</si>
  <si>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</si>
  <si>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</si>
  <si>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</si>
  <si>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</si>
  <si>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</si>
  <si>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</si>
  <si>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</si>
  <si>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</si>
  <si>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</si>
  <si>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</si>
  <si>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</si>
  <si>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</si>
  <si>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</si>
  <si>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</si>
  <si>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</si>
  <si>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</si>
  <si>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</si>
  <si>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</si>
  <si>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</si>
  <si>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</si>
  <si>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</si>
  <si>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</si>
  <si>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</si>
  <si>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</si>
  <si>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</si>
  <si>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</si>
  <si>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</si>
  <si>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</si>
  <si>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</si>
  <si>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</si>
  <si>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</si>
  <si>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</si>
  <si>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</si>
  <si>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</si>
  <si>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</si>
  <si>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</si>
  <si>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</si>
  <si>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</si>
  <si>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</si>
  <si>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</si>
  <si>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</si>
  <si>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</si>
  <si>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</si>
  <si>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</si>
  <si>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</si>
  <si>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</si>
  <si>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</si>
  <si>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</si>
  <si>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</si>
  <si>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</si>
  <si>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</si>
  <si>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</si>
  <si>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</si>
  <si>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</si>
  <si>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</si>
  <si>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</si>
  <si>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</si>
  <si>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</si>
  <si>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</si>
  <si>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</si>
  <si>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</si>
  <si>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</si>
  <si>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</si>
  <si>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</si>
  <si>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</si>
  <si>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</si>
  <si>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</si>
  <si>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</si>
  <si>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</si>
  <si>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</si>
  <si>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</si>
  <si>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</si>
  <si>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</si>
  <si>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</si>
  <si>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</si>
  <si>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</si>
  <si>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</si>
  <si>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</si>
  <si>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</si>
  <si>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</si>
  <si>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</si>
  <si>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</si>
  <si>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</si>
  <si>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</si>
  <si>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</si>
  <si>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</si>
  <si>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</si>
  <si>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</si>
  <si>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</si>
  <si>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</si>
  <si>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</si>
  <si>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</si>
  <si>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</si>
  <si>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</si>
  <si>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</si>
  <si>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</si>
  <si>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</si>
  <si>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</si>
  <si>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</si>
  <si>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</si>
  <si>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</si>
  <si>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</si>
  <si>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</si>
  <si>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</si>
  <si>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</si>
  <si>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</si>
  <si>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</si>
  <si>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</si>
  <si>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</si>
  <si>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</si>
  <si>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</si>
  <si>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</si>
  <si>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</si>
  <si>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</si>
  <si>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</si>
  <si>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</si>
  <si>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</si>
  <si>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</si>
  <si>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</si>
  <si>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</si>
  <si>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</si>
  <si>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</si>
  <si>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</si>
  <si>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</si>
  <si>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</si>
  <si>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</si>
  <si>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</si>
  <si>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</si>
  <si>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</si>
  <si>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</si>
  <si>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</si>
  <si>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</si>
  <si>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</si>
  <si>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</si>
  <si>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</si>
  <si>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</si>
  <si>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</si>
  <si>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</si>
  <si>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</si>
  <si>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</si>
  <si>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</si>
  <si>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</si>
  <si>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</si>
  <si>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</si>
  <si>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</si>
  <si>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</si>
  <si>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</si>
  <si>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</si>
  <si>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</si>
  <si>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</si>
  <si>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</si>
  <si>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</si>
  <si>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</si>
  <si>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</si>
  <si>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</si>
  <si>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</si>
  <si>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</si>
  <si>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</si>
  <si>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</si>
  <si>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</si>
  <si>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</si>
  <si>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</si>
  <si>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</si>
  <si>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</si>
  <si>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</si>
  <si>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</si>
  <si>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</si>
  <si>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</si>
  <si>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</si>
  <si>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</si>
  <si>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</si>
  <si>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</si>
  <si>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</si>
  <si>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</si>
  <si>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</si>
  <si>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</si>
  <si>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</si>
  <si>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</si>
  <si>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</si>
  <si>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</si>
  <si>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</si>
  <si>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</si>
  <si>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</si>
  <si>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</si>
  <si>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</si>
  <si>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</si>
  <si>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</si>
  <si>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</si>
  <si>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</si>
  <si>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</si>
  <si>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</si>
  <si>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</si>
  <si>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</si>
  <si>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</si>
  <si>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</si>
  <si>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</si>
  <si>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</si>
  <si>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</si>
  <si>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</si>
  <si>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</si>
  <si>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</si>
  <si>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</si>
  <si>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</si>
  <si>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</si>
  <si>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</si>
  <si>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</si>
  <si>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</si>
  <si>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</si>
  <si>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</si>
  <si>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</si>
  <si>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</si>
  <si>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</si>
  <si>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</si>
  <si>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</si>
  <si>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</si>
  <si>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</si>
  <si>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</si>
  <si>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</si>
  <si>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</si>
  <si>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</si>
  <si>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</si>
  <si>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</si>
  <si>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</si>
  <si>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</si>
  <si>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</si>
  <si>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</si>
  <si>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</si>
  <si>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</si>
  <si>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</si>
  <si>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</si>
  <si>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</si>
  <si>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</si>
  <si>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</si>
  <si>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</si>
  <si>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</si>
  <si>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</si>
  <si>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</si>
  <si>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</si>
  <si>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</si>
  <si>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</si>
  <si>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</si>
  <si>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</si>
  <si>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</si>
  <si>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</si>
  <si>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</si>
  <si>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</si>
  <si>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</si>
  <si>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</si>
  <si>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</si>
  <si>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</si>
  <si>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</si>
  <si>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</si>
  <si>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</si>
  <si>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</si>
  <si>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</si>
  <si>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</si>
  <si>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</si>
  <si>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</si>
  <si>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</si>
  <si>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</si>
  <si>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</si>
  <si>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</si>
  <si>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</si>
  <si>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</si>
  <si>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</si>
  <si>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</si>
  <si>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</si>
  <si>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</si>
  <si>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</si>
  <si>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</si>
  <si>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</si>
  <si>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</si>
  <si>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</si>
  <si>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</si>
  <si>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</si>
  <si>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</si>
  <si>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</si>
  <si>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</si>
  <si>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</si>
  <si>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</si>
  <si>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</si>
  <si>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</si>
  <si>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</si>
  <si>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</si>
  <si>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</si>
  <si>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</si>
  <si>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</si>
  <si>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</si>
  <si>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</si>
  <si>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</si>
  <si>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</si>
  <si>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</si>
  <si>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</si>
  <si>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</si>
  <si>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</si>
  <si>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</si>
  <si>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</si>
  <si>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</si>
  <si>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</si>
  <si>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</si>
  <si>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</si>
  <si>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</si>
  <si>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</si>
  <si>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</si>
  <si>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</si>
  <si>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</si>
  <si>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</si>
  <si>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</si>
  <si>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</si>
  <si>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</si>
  <si>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</si>
  <si>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</si>
  <si>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</si>
  <si>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</si>
  <si>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</si>
  <si>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</si>
  <si>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</si>
  <si>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</si>
  <si>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</si>
  <si>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</si>
  <si>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</si>
  <si>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</si>
  <si>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</si>
  <si>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</si>
  <si>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</si>
  <si>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</si>
  <si>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</si>
  <si>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</si>
  <si>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</si>
  <si>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</si>
  <si>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</si>
  <si>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</si>
  <si>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</si>
  <si>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</si>
  <si>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</si>
  <si>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</si>
  <si>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</si>
  <si>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</si>
  <si>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</si>
  <si>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</si>
  <si>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</si>
  <si>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</si>
  <si>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</si>
  <si>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</si>
  <si>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</si>
  <si>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</si>
  <si>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</si>
  <si>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</si>
  <si>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</si>
  <si>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</si>
  <si>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</si>
  <si>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</si>
  <si>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</si>
  <si>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</si>
  <si>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</si>
  <si>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</si>
  <si>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</si>
  <si>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</si>
  <si>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</si>
  <si>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</si>
  <si>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</si>
  <si>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</si>
  <si>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</si>
  <si>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</si>
  <si>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</si>
  <si>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</si>
  <si>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</si>
  <si>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</si>
  <si>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</si>
  <si>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</si>
  <si>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</si>
  <si>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</si>
  <si>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</si>
  <si>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</si>
  <si>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</si>
  <si>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</si>
  <si>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</si>
  <si>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</si>
  <si>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</si>
  <si>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</si>
  <si>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</si>
  <si>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</si>
  <si>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</si>
  <si>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</si>
  <si>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</si>
  <si>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</si>
  <si>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</si>
  <si>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</si>
  <si>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</si>
  <si>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</si>
  <si>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</si>
  <si>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</si>
  <si>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</si>
  <si>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</si>
  <si>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</si>
  <si>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</si>
  <si>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</si>
  <si>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</si>
  <si>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</si>
  <si>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</si>
  <si>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</si>
  <si>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</si>
  <si>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</si>
  <si>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</si>
  <si>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</si>
  <si>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</si>
  <si>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</si>
  <si>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</si>
  <si>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</si>
  <si>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</si>
  <si>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</si>
  <si>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</si>
  <si>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</si>
  <si>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</si>
  <si>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</si>
  <si>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</si>
  <si>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</si>
  <si>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</si>
  <si>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</si>
  <si>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</si>
  <si>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</si>
  <si>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</si>
  <si>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</si>
  <si>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</si>
  <si>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</si>
  <si>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</si>
  <si>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</si>
  <si>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</si>
  <si>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</si>
  <si>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</si>
  <si>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</si>
  <si>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</si>
  <si>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</si>
  <si>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</si>
  <si>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</si>
  <si>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</si>
  <si>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</si>
  <si>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</si>
  <si>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</si>
  <si>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</si>
  <si>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</si>
  <si>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</si>
  <si>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</si>
  <si>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</si>
  <si>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</si>
  <si>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</si>
  <si>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</si>
  <si>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</si>
  <si>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</si>
  <si>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</si>
  <si>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</si>
  <si>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</si>
  <si>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</si>
  <si>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</si>
  <si>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</si>
  <si>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</si>
  <si>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</si>
  <si>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</si>
  <si>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</si>
  <si>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</si>
  <si>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</si>
  <si>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</si>
  <si>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</si>
  <si>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</si>
  <si>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</si>
  <si>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</si>
  <si>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</si>
  <si>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</si>
  <si>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</si>
  <si>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</si>
  <si>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</si>
  <si>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</si>
  <si>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</si>
  <si>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</si>
  <si>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</si>
  <si>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</si>
  <si>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</si>
  <si>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</si>
  <si>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</si>
  <si>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</si>
  <si>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</si>
  <si>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</si>
  <si>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</si>
  <si>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</si>
  <si>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</si>
  <si>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</si>
  <si>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</si>
  <si>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</si>
  <si>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</si>
  <si>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</si>
  <si>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</si>
  <si>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</si>
  <si>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</si>
  <si>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</si>
  <si>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</si>
  <si>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</si>
  <si>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</si>
  <si>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</si>
  <si>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</si>
  <si>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</si>
  <si>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</si>
  <si>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</si>
  <si>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</si>
  <si>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</si>
  <si>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</si>
  <si>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</si>
  <si>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</si>
  <si>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</si>
  <si>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</si>
  <si>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</si>
  <si>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</si>
  <si>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</si>
  <si>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</si>
  <si>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</si>
  <si>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</si>
  <si>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</si>
  <si>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</si>
  <si>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</si>
  <si>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</si>
  <si>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</si>
  <si>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</si>
  <si>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</si>
  <si>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</si>
  <si>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</si>
  <si>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</si>
  <si>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</si>
  <si>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</si>
  <si>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</si>
  <si>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</si>
  <si>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</si>
  <si>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</si>
  <si>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</si>
  <si>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</si>
  <si>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</si>
  <si>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</si>
  <si>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</si>
  <si>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</si>
  <si>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</si>
  <si>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</si>
  <si>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</si>
  <si>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</si>
  <si>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</si>
  <si>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</si>
  <si>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</si>
  <si>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</si>
  <si>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</si>
  <si>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</si>
  <si>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</si>
  <si>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</si>
  <si>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</si>
  <si>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</si>
  <si>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</si>
  <si>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</si>
  <si>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</si>
  <si>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</si>
  <si>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</si>
  <si>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</si>
  <si>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</si>
  <si>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</si>
  <si>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</si>
  <si>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</si>
  <si>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</si>
  <si>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</si>
  <si>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</si>
  <si>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</si>
  <si>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</si>
  <si>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</si>
  <si>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</si>
  <si>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</si>
  <si>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</si>
  <si>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</si>
  <si>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</si>
  <si>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</si>
  <si>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</si>
  <si>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</si>
  <si>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</si>
  <si>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</si>
  <si>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</si>
  <si>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</si>
  <si>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</si>
  <si>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</si>
  <si>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</si>
  <si>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</si>
  <si>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</si>
  <si>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</si>
  <si>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</si>
  <si>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</si>
  <si>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</si>
  <si>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</si>
  <si>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</si>
  <si>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</si>
  <si>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</si>
  <si>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</si>
  <si>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</si>
  <si>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</si>
  <si>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</si>
  <si>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</si>
  <si>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</si>
  <si>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</si>
  <si>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</si>
  <si>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</si>
  <si>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</si>
  <si>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</si>
  <si>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</si>
  <si>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</si>
  <si>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</si>
  <si>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</si>
  <si>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</si>
  <si>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</si>
  <si>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</si>
  <si>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</si>
  <si>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</si>
  <si>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</si>
  <si>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</si>
  <si>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</si>
  <si>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</si>
  <si>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</si>
  <si>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</si>
  <si>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</si>
  <si>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</si>
  <si>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</si>
  <si>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</si>
  <si>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</si>
  <si>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</si>
  <si>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</si>
  <si>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</si>
  <si>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</si>
  <si>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</si>
  <si>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</si>
  <si>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</si>
  <si>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</si>
  <si>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</si>
  <si>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</si>
  <si>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</si>
  <si>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</si>
  <si>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</si>
  <si>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</si>
  <si>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</si>
  <si>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</si>
  <si>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</si>
  <si>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</si>
  <si>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</si>
  <si>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</si>
  <si>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</si>
  <si>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</si>
  <si>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</si>
  <si>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</si>
  <si>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</si>
  <si>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</si>
  <si>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</si>
  <si>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</si>
  <si>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</si>
  <si>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</si>
  <si>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</si>
  <si>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</si>
  <si>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</si>
  <si>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</si>
  <si>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</si>
  <si>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</si>
  <si>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</si>
  <si>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</si>
  <si>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</si>
  <si>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</si>
  <si>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</si>
  <si>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</si>
  <si>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</si>
  <si>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</si>
  <si>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</si>
  <si>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</si>
  <si>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</si>
  <si>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</si>
  <si>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</si>
  <si>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</si>
  <si>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</si>
  <si>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</si>
  <si>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</si>
  <si>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</si>
  <si>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</si>
  <si>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</si>
  <si>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</si>
  <si>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</si>
  <si>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</si>
  <si>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</si>
  <si>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</si>
  <si>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</si>
  <si>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</si>
  <si>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</si>
  <si>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</si>
  <si>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</si>
  <si>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</si>
  <si>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</si>
  <si>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</si>
  <si>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</si>
  <si>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</si>
  <si>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</si>
  <si>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</si>
  <si>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</si>
  <si>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</si>
  <si>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</si>
  <si>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</si>
  <si>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</si>
  <si>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</si>
  <si>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</si>
  <si>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</si>
  <si>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</si>
  <si>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</si>
  <si>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</si>
  <si>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</si>
  <si>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</si>
  <si>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</si>
  <si>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</si>
  <si>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</si>
  <si>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</si>
  <si>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</si>
  <si>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</si>
  <si>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</si>
  <si>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</si>
  <si>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</si>
  <si>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</si>
  <si>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</si>
  <si>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</si>
  <si>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</si>
  <si>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</si>
  <si>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</si>
  <si>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</si>
  <si>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</si>
  <si>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</si>
  <si>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</si>
  <si>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</si>
  <si>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</si>
  <si>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</si>
  <si>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</si>
  <si>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</si>
  <si>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</si>
  <si>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</si>
  <si>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</si>
  <si>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</si>
  <si>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</si>
  <si>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</si>
  <si>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</si>
  <si>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</si>
  <si>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</si>
  <si>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</si>
  <si>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</si>
  <si>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</si>
  <si>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</si>
  <si>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</si>
  <si>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</si>
  <si>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</si>
  <si>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</si>
  <si>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</si>
  <si>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</si>
  <si>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</si>
  <si>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</si>
  <si>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</si>
  <si>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</si>
  <si>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</si>
  <si>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</si>
  <si>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</si>
  <si>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</si>
  <si>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</si>
  <si>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</si>
  <si>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</si>
  <si>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</si>
  <si>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</si>
  <si>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</si>
  <si>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</si>
  <si>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</si>
  <si>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</si>
  <si>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</si>
  <si>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</si>
  <si>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</si>
  <si>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</si>
  <si>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</si>
  <si>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</si>
  <si>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</si>
  <si>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</si>
  <si>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</si>
  <si>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</si>
  <si>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</si>
  <si>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</si>
  <si>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</si>
  <si>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</si>
  <si>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</si>
  <si>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</si>
  <si>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</si>
  <si>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</si>
  <si>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</si>
  <si>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</si>
  <si>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</si>
  <si>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</si>
  <si>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</si>
  <si>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</si>
  <si>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</si>
  <si>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</si>
  <si>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</si>
  <si>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</si>
  <si>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</si>
  <si>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</si>
  <si>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</si>
  <si>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</si>
  <si>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</si>
  <si>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</si>
  <si>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</si>
  <si>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</si>
  <si>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</si>
  <si>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</si>
  <si>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</si>
  <si>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</si>
  <si>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</si>
  <si>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</si>
  <si>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</si>
  <si>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</si>
  <si>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</si>
  <si>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</si>
  <si>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</si>
  <si>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</si>
  <si>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</si>
  <si>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</si>
  <si>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</si>
  <si>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</si>
  <si>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</si>
  <si>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</si>
  <si>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</si>
  <si>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</si>
  <si>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</si>
  <si>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</si>
  <si>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</si>
  <si>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</si>
  <si>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</si>
  <si>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</si>
  <si>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</si>
  <si>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</si>
  <si>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</si>
  <si>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</si>
  <si>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</si>
  <si>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</si>
  <si>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</si>
  <si>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</si>
  <si>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</si>
  <si>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</si>
  <si>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</si>
  <si>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</si>
  <si>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</si>
  <si>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</si>
  <si>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</si>
  <si>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</si>
  <si>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</si>
  <si>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</si>
  <si>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</si>
  <si>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</si>
  <si>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</si>
  <si>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</si>
  <si>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</si>
  <si>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</si>
  <si>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</si>
  <si>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</si>
  <si>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</si>
  <si>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</si>
  <si>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</si>
  <si>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</si>
  <si>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</si>
  <si>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</si>
  <si>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</si>
  <si>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</si>
  <si>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</si>
  <si>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</si>
  <si>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</si>
  <si>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</si>
  <si>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</si>
  <si>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</si>
  <si>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</si>
  <si>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</si>
  <si>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</si>
  <si>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</si>
  <si>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</si>
  <si>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</si>
  <si>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</si>
  <si>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</si>
  <si>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</si>
  <si>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</si>
  <si>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</si>
  <si>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</si>
  <si>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</si>
  <si>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</si>
  <si>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</si>
  <si>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</si>
  <si>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</si>
  <si>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</si>
  <si>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</si>
  <si>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</si>
  <si>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</si>
  <si>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</si>
  <si>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</si>
  <si>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</si>
  <si>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</si>
  <si>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</si>
  <si>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</si>
  <si>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</si>
  <si>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</si>
  <si>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</si>
  <si>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</si>
  <si>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</si>
  <si>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</si>
  <si>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</si>
  <si>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</si>
  <si>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</si>
  <si>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</si>
  <si>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</si>
  <si>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</si>
  <si>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</si>
  <si>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</si>
  <si>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</si>
  <si>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</si>
  <si>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</si>
  <si>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</si>
  <si>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</si>
  <si>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</si>
  <si>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</si>
  <si>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</si>
  <si>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</si>
  <si>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</si>
  <si>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</si>
  <si>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</si>
  <si>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</si>
  <si>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</si>
  <si>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</si>
  <si>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</si>
  <si>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</si>
  <si>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</si>
  <si>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</si>
  <si>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</si>
  <si>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</si>
  <si>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</si>
  <si>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</si>
  <si>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</si>
  <si>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</si>
  <si>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</si>
  <si>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</si>
  <si>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</si>
  <si>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</si>
  <si>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</si>
  <si>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</si>
  <si>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</si>
  <si>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</si>
  <si>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</si>
  <si>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</si>
  <si>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</si>
  <si>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</si>
  <si>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</si>
  <si>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</si>
  <si>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</si>
  <si>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</si>
  <si>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</si>
  <si>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</si>
  <si>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</si>
  <si>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</si>
  <si>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</si>
  <si>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</si>
  <si>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</si>
  <si>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</si>
  <si>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</si>
  <si>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</si>
  <si>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</si>
  <si>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</si>
  <si>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</si>
  <si>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</si>
  <si>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</si>
  <si>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</si>
  <si>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</si>
  <si>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</si>
  <si>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</si>
  <si>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</si>
  <si>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</si>
  <si>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</si>
  <si>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</si>
  <si>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</si>
  <si>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</si>
  <si>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</si>
  <si>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</si>
  <si>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</si>
  <si>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</si>
  <si>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</si>
  <si>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</si>
  <si>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</si>
  <si>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</si>
  <si>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</si>
  <si>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</si>
  <si>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</si>
  <si>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</si>
  <si>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</si>
  <si>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</si>
  <si>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</si>
  <si>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</si>
  <si>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</si>
  <si>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</si>
  <si>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</si>
  <si>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</si>
  <si>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</si>
  <si>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</si>
  <si>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</si>
  <si>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</si>
  <si>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</si>
  <si>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</si>
  <si>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</si>
  <si>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</si>
  <si>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</si>
  <si>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</si>
  <si>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</si>
  <si>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</si>
  <si>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</si>
  <si>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</si>
  <si>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</si>
  <si>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</si>
  <si>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</si>
  <si>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</si>
  <si>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</si>
  <si>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</si>
  <si>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</si>
  <si>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</si>
  <si>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</si>
  <si>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</si>
  <si>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</si>
  <si>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</si>
  <si>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</si>
  <si>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</si>
  <si>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</si>
  <si>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</si>
  <si>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</si>
  <si>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</si>
  <si>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</si>
  <si>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</si>
  <si>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</si>
  <si>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</si>
  <si>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</si>
  <si>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</si>
  <si>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</si>
  <si>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</si>
  <si>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</si>
  <si>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</si>
  <si>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</si>
  <si>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</si>
  <si>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</si>
  <si>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</si>
  <si>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</si>
  <si>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</si>
  <si>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</si>
  <si>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</si>
  <si>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</si>
  <si>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</si>
  <si>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</si>
  <si>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</si>
  <si>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</si>
  <si>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</si>
  <si>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</si>
  <si>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</si>
  <si>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</si>
  <si>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</si>
  <si>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</si>
  <si>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</si>
  <si>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</si>
  <si>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</si>
  <si>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</si>
  <si>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</si>
  <si>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</si>
  <si>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</si>
  <si>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</si>
  <si>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</si>
  <si>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</si>
  <si>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</si>
  <si>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</si>
  <si>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</si>
  <si>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</si>
  <si>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</si>
  <si>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</si>
  <si>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</si>
  <si>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</si>
  <si>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</si>
  <si>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</si>
  <si>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</si>
  <si>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</si>
  <si>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</si>
  <si>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</si>
  <si>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</si>
  <si>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</si>
  <si>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</si>
  <si>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</si>
  <si>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</si>
  <si>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</si>
  <si>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</si>
  <si>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</si>
  <si>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</si>
  <si>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</si>
  <si>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</si>
  <si>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</si>
  <si>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</si>
  <si>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</si>
  <si>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</si>
  <si>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</si>
  <si>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</si>
  <si>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</si>
  <si>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</si>
  <si>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</si>
  <si>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</si>
  <si>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</si>
  <si>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</si>
  <si>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</si>
  <si>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</si>
  <si>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</si>
  <si>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</si>
  <si>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</si>
  <si>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</si>
  <si>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</si>
  <si>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</si>
  <si>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</si>
  <si>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</si>
  <si>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</si>
  <si>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</si>
  <si>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</si>
  <si>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</si>
  <si>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</si>
  <si>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</si>
  <si>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</si>
  <si>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</si>
  <si>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</si>
  <si>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</si>
  <si>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</si>
  <si>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</si>
  <si>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</si>
  <si>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</si>
  <si>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</si>
  <si>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</si>
  <si>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</si>
  <si>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</si>
  <si>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</si>
  <si>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</si>
  <si>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</si>
  <si>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</si>
  <si>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</si>
  <si>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</si>
  <si>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</si>
  <si>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</si>
  <si>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</si>
  <si>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</si>
  <si>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</si>
  <si>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</si>
  <si>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</si>
  <si>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</si>
  <si>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</si>
  <si>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</si>
  <si>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</si>
  <si>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</si>
  <si>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</si>
  <si>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</si>
  <si>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</si>
  <si>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</si>
  <si>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</si>
  <si>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</si>
  <si>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</si>
  <si>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</si>
  <si>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</si>
  <si>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</si>
  <si>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</si>
  <si>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</si>
  <si>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</si>
  <si>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</si>
  <si>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</si>
  <si>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</si>
  <si>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</si>
  <si>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</si>
  <si>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</si>
  <si>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</si>
  <si>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</si>
  <si>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</si>
  <si>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</si>
  <si>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</si>
  <si>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</si>
  <si>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</si>
  <si>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</si>
  <si>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</si>
  <si>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</si>
  <si>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</si>
  <si>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</si>
  <si>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</si>
  <si>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</si>
  <si>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</si>
  <si>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</si>
  <si>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</si>
  <si>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</si>
  <si>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</si>
  <si>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</si>
  <si>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</si>
  <si>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</si>
  <si>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</si>
  <si>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</si>
  <si>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</si>
  <si>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</si>
  <si>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</si>
  <si>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</si>
  <si>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</si>
  <si>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</si>
  <si>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</si>
  <si>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</si>
  <si>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</si>
  <si>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</si>
  <si>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</si>
  <si>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</si>
  <si>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</si>
  <si>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</si>
  <si>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</si>
  <si>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</si>
  <si>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</si>
  <si>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</si>
  <si>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</si>
  <si>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</si>
  <si>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</si>
  <si>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</si>
  <si>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</si>
  <si>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</si>
  <si>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</si>
  <si>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</si>
  <si>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</si>
  <si>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</si>
  <si>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</si>
  <si>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</si>
  <si>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</si>
  <si>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</si>
  <si>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</si>
  <si>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</si>
  <si>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</si>
  <si>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</si>
  <si>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</si>
  <si>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</si>
  <si>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</si>
  <si>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</si>
  <si>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</si>
  <si>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</si>
  <si>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</si>
  <si>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</si>
  <si>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</si>
  <si>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</si>
  <si>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</si>
  <si>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</si>
  <si>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</si>
  <si>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</si>
  <si>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</si>
  <si>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</si>
  <si>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</si>
  <si>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</si>
  <si>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</si>
  <si>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</si>
  <si>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</si>
  <si>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</si>
  <si>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</si>
  <si>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</si>
  <si>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</si>
  <si>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</si>
  <si>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</si>
  <si>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</si>
  <si>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</si>
  <si>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</si>
  <si>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</si>
  <si>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</si>
  <si>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</si>
  <si>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</si>
  <si>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</si>
  <si>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</si>
  <si>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</si>
  <si>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</si>
  <si>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</si>
  <si>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</si>
  <si>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</si>
  <si>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</si>
  <si>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</si>
  <si>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</si>
  <si>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</si>
  <si>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</si>
  <si>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</si>
  <si>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</si>
  <si>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</si>
  <si>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</si>
  <si>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</si>
  <si>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</si>
  <si>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</si>
  <si>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</si>
  <si>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</si>
  <si>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</si>
  <si>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</si>
  <si>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</si>
  <si>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</si>
  <si>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</si>
  <si>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</si>
  <si>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</si>
  <si>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</si>
  <si>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</si>
  <si>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</si>
  <si>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</si>
  <si>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</si>
  <si>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</si>
  <si>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</si>
  <si>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</si>
  <si>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</si>
  <si>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</si>
  <si>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</si>
  <si>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</si>
  <si>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</si>
  <si>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</si>
  <si>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</si>
  <si>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</si>
  <si>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</si>
  <si>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</si>
  <si>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</si>
  <si>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</si>
  <si>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</si>
  <si>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</si>
  <si>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</si>
  <si>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</si>
  <si>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</si>
  <si>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</si>
  <si>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</si>
  <si>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</si>
  <si>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</si>
  <si>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</si>
  <si>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</si>
  <si>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</si>
  <si>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</si>
  <si>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</si>
  <si>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</si>
  <si>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</si>
  <si>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</si>
  <si>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</si>
  <si>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</si>
  <si>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</si>
  <si>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</si>
  <si>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</si>
  <si>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</si>
  <si>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</si>
  <si>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</si>
  <si>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</si>
  <si>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</si>
  <si>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</si>
  <si>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</si>
  <si>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</si>
  <si>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</si>
  <si>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</si>
  <si>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</si>
  <si>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</si>
  <si>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</si>
  <si>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</si>
  <si>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</si>
  <si>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</si>
  <si>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</si>
  <si>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</si>
  <si>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</si>
  <si>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</si>
  <si>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</si>
  <si>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</si>
  <si>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</si>
  <si>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</si>
  <si>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</si>
  <si>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</si>
  <si>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</si>
  <si>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</si>
  <si>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</si>
  <si>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</si>
  <si>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</si>
  <si>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</si>
  <si>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</si>
  <si>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</si>
  <si>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</si>
  <si>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</si>
  <si>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</si>
  <si>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</si>
  <si>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</si>
  <si>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</si>
  <si>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</si>
  <si>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</si>
  <si>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</si>
  <si>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</si>
  <si>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</si>
  <si>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</si>
  <si>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</si>
  <si>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</si>
  <si>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</si>
  <si>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</si>
  <si>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</si>
  <si>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</si>
  <si>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</si>
  <si>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</si>
  <si>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</si>
  <si>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</si>
  <si>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</si>
  <si>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</si>
  <si>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</si>
  <si>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</si>
  <si>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</si>
  <si>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</si>
  <si>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</si>
  <si>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</si>
  <si>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</si>
  <si>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</si>
  <si>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</si>
  <si>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</si>
  <si>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</si>
  <si>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</si>
  <si>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</si>
  <si>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</si>
  <si>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</si>
  <si>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</si>
  <si>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</si>
  <si>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</si>
  <si>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</si>
  <si>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</si>
  <si>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</si>
  <si>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</si>
  <si>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</si>
  <si>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</si>
  <si>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</si>
  <si>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</si>
  <si>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</si>
  <si>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</si>
  <si>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</si>
  <si>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</si>
  <si>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</si>
  <si>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</si>
  <si>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</si>
  <si>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</si>
  <si>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</si>
  <si>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</si>
  <si>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</si>
  <si>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</si>
  <si>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</si>
  <si>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</si>
  <si>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</si>
  <si>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</si>
  <si>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</si>
  <si>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</si>
  <si>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</si>
  <si>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</si>
  <si>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</si>
  <si>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</si>
  <si>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</si>
  <si>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</si>
  <si>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</si>
  <si>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</si>
  <si>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</si>
  <si>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</si>
  <si>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</si>
  <si>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</si>
  <si>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</si>
  <si>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</si>
  <si>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</si>
  <si>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</si>
  <si>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</si>
  <si>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</si>
  <si>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</si>
  <si>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</si>
  <si>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</si>
  <si>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</si>
  <si>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</si>
  <si>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</si>
  <si>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</si>
  <si>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</si>
  <si>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</si>
  <si>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</si>
  <si>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</si>
  <si>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</si>
  <si>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</si>
  <si>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</si>
  <si>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</si>
  <si>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</si>
  <si>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</si>
  <si>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</si>
  <si>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</si>
  <si>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</si>
  <si>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</si>
  <si>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</si>
  <si>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</si>
  <si>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</si>
  <si>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</si>
  <si>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</si>
  <si>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</si>
  <si>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</si>
  <si>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</si>
  <si>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</si>
  <si>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</si>
  <si>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</si>
  <si>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</si>
  <si>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</si>
  <si>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</si>
  <si>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</si>
  <si>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</si>
  <si>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</si>
  <si>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</si>
  <si>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</si>
  <si>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</si>
  <si>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</si>
  <si>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</si>
  <si>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</si>
  <si>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</si>
  <si>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</si>
  <si>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</si>
  <si>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</si>
  <si>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</si>
  <si>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</si>
  <si>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</si>
  <si>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</si>
  <si>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</si>
  <si>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</si>
  <si>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</si>
  <si>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</si>
  <si>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</si>
  <si>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</si>
  <si>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</si>
  <si>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</si>
  <si>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</si>
  <si>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</si>
  <si>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</si>
  <si>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</si>
  <si>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</si>
  <si>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</si>
  <si>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</si>
  <si>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</si>
  <si>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</si>
  <si>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</si>
  <si>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</si>
  <si>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</si>
  <si>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</si>
  <si>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</si>
  <si>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</si>
  <si>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</si>
  <si>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</si>
  <si>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</si>
  <si>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</si>
  <si>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</si>
  <si>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</si>
  <si>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</si>
  <si>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</si>
  <si>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</si>
  <si>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</si>
  <si>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</si>
  <si>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</si>
  <si>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</si>
  <si>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</si>
  <si>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</si>
  <si>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</si>
  <si>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</si>
  <si>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</si>
  <si>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</si>
  <si>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</si>
  <si>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</si>
  <si>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</si>
  <si>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</si>
  <si>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</si>
  <si>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</si>
  <si>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</si>
  <si>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</si>
  <si>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</si>
  <si>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</si>
  <si>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</si>
  <si>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</si>
  <si>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</si>
  <si>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</si>
  <si>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</si>
  <si>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</si>
  <si>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</si>
  <si>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</si>
  <si>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</si>
  <si>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</si>
  <si>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</si>
  <si>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</si>
  <si>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</si>
  <si>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</si>
  <si>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</si>
  <si>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</si>
  <si>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</si>
  <si>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</si>
  <si>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</si>
  <si>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</si>
  <si>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</si>
  <si>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</si>
  <si>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</si>
  <si>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</si>
  <si>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</si>
  <si>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</si>
  <si>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</si>
  <si>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</si>
  <si>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</si>
  <si>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</si>
  <si>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</si>
  <si>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</si>
  <si>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</si>
  <si>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</si>
  <si>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</si>
  <si>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</si>
  <si>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</si>
  <si>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</si>
  <si>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</si>
  <si>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</si>
  <si>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</si>
  <si>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</si>
  <si>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</si>
  <si>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</si>
  <si>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</si>
  <si>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</si>
  <si>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</si>
  <si>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</si>
  <si>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</si>
  <si>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</si>
  <si>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</si>
  <si>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</si>
  <si>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</si>
  <si>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</si>
  <si>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</si>
  <si>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</si>
  <si>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</si>
  <si>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</si>
  <si>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</si>
  <si>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</si>
  <si>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</si>
  <si>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</si>
  <si>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</si>
  <si>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</si>
  <si>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</si>
  <si>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</si>
  <si>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</si>
  <si>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</si>
  <si>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</si>
  <si>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</si>
  <si>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</si>
  <si>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</si>
  <si>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</si>
  <si>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</si>
  <si>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</si>
  <si>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</si>
  <si>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</si>
  <si>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</si>
  <si>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</si>
  <si>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</si>
  <si>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</si>
  <si>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</si>
  <si>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</si>
  <si>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</si>
  <si>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</si>
  <si>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</si>
  <si>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</si>
  <si>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</si>
  <si>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</si>
  <si>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</si>
  <si>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</si>
  <si>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</si>
  <si>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</si>
  <si>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</si>
  <si>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</si>
  <si>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</si>
  <si>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</si>
  <si>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</si>
  <si>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</si>
  <si>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</si>
  <si>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</si>
  <si>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</si>
  <si>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</si>
  <si>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</si>
  <si>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</si>
  <si>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</si>
  <si>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</si>
  <si>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</si>
  <si>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</si>
  <si>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</si>
  <si>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</si>
  <si>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</si>
  <si>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</si>
  <si>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</si>
  <si>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</si>
  <si>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</si>
  <si>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</si>
  <si>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2021-13-10000324</t>
  </si>
  <si>
    <t xml:space="preserve">MARIA EUGENIA GUZMAN MADRID
</t>
  </si>
  <si>
    <t>SAN FERNANDO CALLE 6 CRA 5 81</t>
  </si>
  <si>
    <t>aso.lasdelicias@hotmail.com</t>
  </si>
  <si>
    <t>MARIA EUGENIA GUZMAN MADRID</t>
  </si>
  <si>
    <t>0012</t>
  </si>
  <si>
    <t>0243</t>
  </si>
  <si>
    <t>0062</t>
  </si>
  <si>
    <t>0160</t>
  </si>
  <si>
    <t>0395</t>
  </si>
  <si>
    <t>0189</t>
  </si>
  <si>
    <t>0340</t>
  </si>
  <si>
    <t>0832</t>
  </si>
  <si>
    <t>0164</t>
  </si>
  <si>
    <t>0163</t>
  </si>
  <si>
    <t>0402</t>
  </si>
  <si>
    <t>0614</t>
  </si>
  <si>
    <t>0103</t>
  </si>
  <si>
    <t>Atender a la primera infancia en el marco de la estrategia cero a siempre específicamente a los niños y niñas menores de cinco años de las familias en condición de vulnerabilidad en conformidad con las directrices lineamientos y parámetros establecidos por el ICBF en las siguientes formas de atención: hogares comunitarios de bienestar familiar.</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</si>
  <si>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</si>
  <si>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la primera infancia en el marco de la estrategia cero a siempre específicamente a los niños y niñas menores de cinco años de las familias en condición de vulnerabilidad en conformidad con las directrices lineamientos y parámetros establecidos por el ICBF en las siguientes formas de atención: hogares comunitarios de bienestar familiar</t>
  </si>
  <si>
    <t>PRESTAR EL SERVICIO DE EDUCACIÓN INICIAL EN EL MARCO DE LA ATENCIÓN INTEGRAL A NIÑAS Y NIÑOS MENORES DE 5 AÑOS, O HASTA SU INGRESO AL GRADO DE TRANSICIÓN, EN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</si>
  <si>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EN CONFORMIDAD CON LOS MANUALES OPERATIVOS DE LAS MODALIDADES Y LAS DIRECTRICES ESTABLECIDAS POR EL ICBF, EN ARMONIA CON LA POLÍTICA DE ESTADO PARA EL DESARROLLO INTEGRAL DE LA PRIMERA INFANCIA DE CERO A SIEMPRE EN EL SERVICIO CENTRO DE DESARROLLO INFANTIL.</t>
  </si>
  <si>
    <t>Prestar los servicios para la atención a la primera infancia en los hogares comunitarios de bienestar HCB de conformidad con el manual operativo de la modalidad comunitaria y el lineamiento técnico para la atención a la primera infancia y las directrices establecidas por el ICBF, en armonía con la política de estado para el desarrollo integral de la primera infancia de cero a siempre.</t>
  </si>
  <si>
    <t>Presentar el servicio para la atención de la primera infancia en los hogares comunitarios de bienestar HCB y hogares comunitarios deben estar agrupados, de conformidad con el manual operativo de la modalidad comunitaria y el servicio así se ve familia mujer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</si>
  <si>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02622020</t>
  </si>
  <si>
    <t>04572020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</si>
</sst>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vertical="center" wrapText="1"/>
      <protection locked="0"/>
    </xf>
    <xf numFmtId="0" fontId="31" fillId="0" borderId="0" xfId="0" applyFont="1" applyAlignment="1">
      <alignment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Normal="100" zoomScaleSheetLayoutView="40" zoomScalePageLayoutView="40" workbookViewId="0">
      <selection activeCell="D114" sqref="D1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2676</v>
      </c>
      <c r="D15" s="35"/>
      <c r="E15" s="35"/>
      <c r="F15" s="5"/>
      <c r="G15" s="32" t="s">
        <v>1168</v>
      </c>
      <c r="H15" s="103" t="s">
        <v>208</v>
      </c>
      <c r="I15" s="32" t="s">
        <v>2624</v>
      </c>
      <c r="J15" s="108" t="s">
        <v>2626</v>
      </c>
      <c r="L15" s="207" t="s">
        <v>8</v>
      </c>
      <c r="M15" s="207"/>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6" t="s">
        <v>11</v>
      </c>
      <c r="J19" s="137" t="s">
        <v>10</v>
      </c>
      <c r="K19" s="137" t="s">
        <v>2609</v>
      </c>
      <c r="L19" s="137" t="s">
        <v>1161</v>
      </c>
      <c r="M19" s="137" t="s">
        <v>1162</v>
      </c>
      <c r="N19" s="138" t="s">
        <v>2610</v>
      </c>
      <c r="O19" s="133"/>
      <c r="Q19" s="51"/>
      <c r="R19" s="51"/>
    </row>
    <row r="20" spans="1:23" ht="30" customHeight="1" x14ac:dyDescent="0.25">
      <c r="A20" s="9"/>
      <c r="B20" s="109">
        <v>800143930</v>
      </c>
      <c r="C20" s="5"/>
      <c r="D20" s="73"/>
      <c r="E20" s="5"/>
      <c r="F20" s="5"/>
      <c r="G20" s="5"/>
      <c r="H20" s="184"/>
      <c r="I20" s="145" t="s">
        <v>208</v>
      </c>
      <c r="J20" s="146" t="s">
        <v>238</v>
      </c>
      <c r="K20" s="147">
        <v>2470264358</v>
      </c>
      <c r="L20" s="148">
        <v>44197</v>
      </c>
      <c r="M20" s="148">
        <v>44561</v>
      </c>
      <c r="N20" s="131">
        <f>+(M20-L20)/30</f>
        <v>12.133333333333333</v>
      </c>
      <c r="O20" s="134"/>
      <c r="U20" s="130"/>
      <c r="V20" s="105">
        <f ca="1">NOW()</f>
        <v>44194.891926736113</v>
      </c>
      <c r="W20" s="105">
        <f ca="1">NOW()</f>
        <v>44194.891926736113</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5"/>
      <c r="I37" s="126"/>
      <c r="J37" s="126"/>
      <c r="K37" s="126"/>
      <c r="L37" s="126"/>
      <c r="M37" s="126"/>
      <c r="N37" s="126"/>
      <c r="O37" s="127"/>
    </row>
    <row r="38" spans="1:16" ht="21" customHeight="1" x14ac:dyDescent="0.25">
      <c r="A38" s="9"/>
      <c r="B38" s="176" t="str">
        <f>VLOOKUP(B20,EAS!A2:B1439,2,0)</f>
        <v>ASOCIACIÓN DE PADRES DE HOGARES COMUNITARIOS DE BIENESTAR LAS DELICIAS</v>
      </c>
      <c r="C38" s="176"/>
      <c r="D38" s="176"/>
      <c r="E38" s="176"/>
      <c r="F38" s="176"/>
      <c r="G38" s="5"/>
      <c r="H38" s="128"/>
      <c r="I38" s="188" t="s">
        <v>7</v>
      </c>
      <c r="J38" s="188"/>
      <c r="K38" s="188"/>
      <c r="L38" s="188"/>
      <c r="M38" s="188"/>
      <c r="N38" s="188"/>
      <c r="O38" s="129"/>
    </row>
    <row r="39" spans="1:16" ht="42.95" customHeight="1" thickBot="1" x14ac:dyDescent="0.3">
      <c r="A39" s="10"/>
      <c r="B39" s="11"/>
      <c r="C39" s="11"/>
      <c r="D39" s="11"/>
      <c r="E39" s="11"/>
      <c r="F39" s="11"/>
      <c r="G39" s="11"/>
      <c r="H39" s="10"/>
      <c r="I39" s="220" t="s">
        <v>2700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2681</v>
      </c>
      <c r="E48" s="141">
        <v>40921</v>
      </c>
      <c r="F48" s="141">
        <v>41274</v>
      </c>
      <c r="G48" s="156">
        <f>IF(AND(E48&lt;&gt;"",F48&lt;&gt;""),((F48-E48)/30),"")</f>
        <v>11.766666666666667</v>
      </c>
      <c r="H48" s="118" t="s">
        <v>2694</v>
      </c>
      <c r="I48" s="112" t="s">
        <v>208</v>
      </c>
      <c r="J48" s="112" t="s">
        <v>238</v>
      </c>
      <c r="K48" s="119">
        <v>149308309</v>
      </c>
      <c r="L48" s="113" t="s">
        <v>1148</v>
      </c>
      <c r="M48" s="114"/>
      <c r="N48" s="113" t="s">
        <v>27</v>
      </c>
      <c r="O48" s="113" t="s">
        <v>26</v>
      </c>
      <c r="P48" s="78"/>
    </row>
    <row r="49" spans="1:16" s="6" customFormat="1" ht="24.75" customHeight="1" x14ac:dyDescent="0.25">
      <c r="A49" s="139">
        <v>2</v>
      </c>
      <c r="B49" s="110" t="s">
        <v>2665</v>
      </c>
      <c r="C49" s="111" t="s">
        <v>31</v>
      </c>
      <c r="D49" s="117" t="s">
        <v>2682</v>
      </c>
      <c r="E49" s="141">
        <v>41304</v>
      </c>
      <c r="F49" s="141">
        <v>41639</v>
      </c>
      <c r="G49" s="156">
        <f>IF(AND(E49&lt;&gt;"",F49&lt;&gt;""),((F49-E49)/30),"")</f>
        <v>11.166666666666666</v>
      </c>
      <c r="H49" s="118" t="s">
        <v>2695</v>
      </c>
      <c r="I49" s="112" t="s">
        <v>208</v>
      </c>
      <c r="J49" s="112" t="s">
        <v>238</v>
      </c>
      <c r="K49" s="119">
        <v>238227841</v>
      </c>
      <c r="L49" s="113" t="s">
        <v>1148</v>
      </c>
      <c r="M49" s="114"/>
      <c r="N49" s="113" t="s">
        <v>27</v>
      </c>
      <c r="O49" s="113" t="s">
        <v>26</v>
      </c>
      <c r="P49" s="78"/>
    </row>
    <row r="50" spans="1:16" s="6" customFormat="1" ht="24.75" customHeight="1" x14ac:dyDescent="0.25">
      <c r="A50" s="139">
        <v>3</v>
      </c>
      <c r="B50" s="110" t="s">
        <v>2665</v>
      </c>
      <c r="C50" s="111" t="s">
        <v>31</v>
      </c>
      <c r="D50" s="117" t="s">
        <v>2683</v>
      </c>
      <c r="E50" s="141">
        <v>41659</v>
      </c>
      <c r="F50" s="141">
        <v>42003</v>
      </c>
      <c r="G50" s="156">
        <f>IF(AND(E50&lt;&gt;"",F50&lt;&gt;""),((F50-E50)/30),"")</f>
        <v>11.466666666666667</v>
      </c>
      <c r="H50" s="116" t="s">
        <v>2696</v>
      </c>
      <c r="I50" s="112" t="s">
        <v>208</v>
      </c>
      <c r="J50" s="112" t="s">
        <v>238</v>
      </c>
      <c r="K50" s="119">
        <v>275583621</v>
      </c>
      <c r="L50" s="113" t="s">
        <v>1148</v>
      </c>
      <c r="M50" s="114"/>
      <c r="N50" s="113" t="s">
        <v>1151</v>
      </c>
      <c r="O50" s="113" t="s">
        <v>26</v>
      </c>
      <c r="P50" s="78"/>
    </row>
    <row r="51" spans="1:16" s="6" customFormat="1" ht="24.75" customHeight="1" outlineLevel="1" x14ac:dyDescent="0.25">
      <c r="A51" s="139">
        <v>4</v>
      </c>
      <c r="B51" s="110" t="s">
        <v>2665</v>
      </c>
      <c r="C51" s="111" t="s">
        <v>31</v>
      </c>
      <c r="D51" s="117" t="s">
        <v>2684</v>
      </c>
      <c r="E51" s="141">
        <v>42036</v>
      </c>
      <c r="F51" s="141">
        <v>42368</v>
      </c>
      <c r="G51" s="156">
        <f t="shared" ref="G51:G107" si="1">IF(AND(E51&lt;&gt;"",F51&lt;&gt;""),((F51-E51)/30),"")</f>
        <v>11.066666666666666</v>
      </c>
      <c r="H51" s="118" t="s">
        <v>2697</v>
      </c>
      <c r="I51" s="112" t="s">
        <v>208</v>
      </c>
      <c r="J51" s="117" t="s">
        <v>238</v>
      </c>
      <c r="K51" s="119">
        <v>217657305</v>
      </c>
      <c r="L51" s="113" t="s">
        <v>1148</v>
      </c>
      <c r="M51" s="114"/>
      <c r="N51" s="113" t="s">
        <v>2634</v>
      </c>
      <c r="O51" s="113" t="s">
        <v>26</v>
      </c>
      <c r="P51" s="78"/>
    </row>
    <row r="52" spans="1:16" s="7" customFormat="1" ht="24.75" customHeight="1" outlineLevel="1" x14ac:dyDescent="0.25">
      <c r="A52" s="140">
        <v>5</v>
      </c>
      <c r="B52" s="110" t="s">
        <v>2665</v>
      </c>
      <c r="C52" s="111" t="s">
        <v>31</v>
      </c>
      <c r="D52" s="117" t="s">
        <v>2685</v>
      </c>
      <c r="E52" s="141">
        <v>42185</v>
      </c>
      <c r="F52" s="141">
        <v>42369</v>
      </c>
      <c r="G52" s="156">
        <f t="shared" si="1"/>
        <v>6.1333333333333337</v>
      </c>
      <c r="H52" s="116" t="s">
        <v>2698</v>
      </c>
      <c r="I52" s="112" t="s">
        <v>208</v>
      </c>
      <c r="J52" s="112" t="s">
        <v>238</v>
      </c>
      <c r="K52" s="119">
        <v>136036900</v>
      </c>
      <c r="L52" s="113" t="s">
        <v>1148</v>
      </c>
      <c r="M52" s="114"/>
      <c r="N52" s="113" t="s">
        <v>2634</v>
      </c>
      <c r="O52" s="113" t="s">
        <v>26</v>
      </c>
      <c r="P52" s="79"/>
    </row>
    <row r="53" spans="1:16" s="7" customFormat="1" ht="24.75" customHeight="1" outlineLevel="1" x14ac:dyDescent="0.25">
      <c r="A53" s="140">
        <v>6</v>
      </c>
      <c r="B53" s="118" t="s">
        <v>2665</v>
      </c>
      <c r="C53" s="111" t="s">
        <v>31</v>
      </c>
      <c r="D53" s="117" t="s">
        <v>2686</v>
      </c>
      <c r="E53" s="141">
        <v>42398</v>
      </c>
      <c r="F53" s="141">
        <v>42673</v>
      </c>
      <c r="G53" s="156">
        <f t="shared" si="1"/>
        <v>9.1666666666666661</v>
      </c>
      <c r="H53" s="116" t="s">
        <v>2696</v>
      </c>
      <c r="I53" s="112" t="s">
        <v>208</v>
      </c>
      <c r="J53" s="112" t="s">
        <v>238</v>
      </c>
      <c r="K53" s="119">
        <v>170369803</v>
      </c>
      <c r="L53" s="113" t="s">
        <v>1148</v>
      </c>
      <c r="M53" s="114"/>
      <c r="N53" s="113" t="s">
        <v>2634</v>
      </c>
      <c r="O53" s="113" t="s">
        <v>26</v>
      </c>
      <c r="P53" s="79"/>
    </row>
    <row r="54" spans="1:16" s="7" customFormat="1" ht="24.75" customHeight="1" outlineLevel="1" x14ac:dyDescent="0.25">
      <c r="A54" s="140">
        <v>7</v>
      </c>
      <c r="B54" s="118" t="s">
        <v>2665</v>
      </c>
      <c r="C54" s="111" t="s">
        <v>31</v>
      </c>
      <c r="D54" s="117" t="s">
        <v>2687</v>
      </c>
      <c r="E54" s="141">
        <v>42401</v>
      </c>
      <c r="F54" s="141">
        <v>42720</v>
      </c>
      <c r="G54" s="156">
        <f t="shared" si="1"/>
        <v>10.633333333333333</v>
      </c>
      <c r="H54" s="118" t="s">
        <v>2697</v>
      </c>
      <c r="I54" s="112" t="s">
        <v>208</v>
      </c>
      <c r="J54" s="112" t="s">
        <v>238</v>
      </c>
      <c r="K54" s="115">
        <v>322247326</v>
      </c>
      <c r="L54" s="113" t="s">
        <v>1148</v>
      </c>
      <c r="M54" s="114"/>
      <c r="N54" s="113" t="s">
        <v>2634</v>
      </c>
      <c r="O54" s="113" t="s">
        <v>26</v>
      </c>
      <c r="P54" s="79"/>
    </row>
    <row r="55" spans="1:16" s="7" customFormat="1" ht="24.75" customHeight="1" outlineLevel="1" x14ac:dyDescent="0.25">
      <c r="A55" s="140">
        <v>8</v>
      </c>
      <c r="B55" s="118" t="s">
        <v>2665</v>
      </c>
      <c r="C55" s="111" t="s">
        <v>31</v>
      </c>
      <c r="D55" s="117" t="s">
        <v>2688</v>
      </c>
      <c r="E55" s="141">
        <v>42720</v>
      </c>
      <c r="F55" s="141">
        <v>43085</v>
      </c>
      <c r="G55" s="156">
        <f t="shared" si="1"/>
        <v>12.166666666666666</v>
      </c>
      <c r="H55" s="118" t="s">
        <v>2696</v>
      </c>
      <c r="I55" s="112" t="s">
        <v>208</v>
      </c>
      <c r="J55" s="112" t="s">
        <v>238</v>
      </c>
      <c r="K55" s="115">
        <v>975423930</v>
      </c>
      <c r="L55" s="113" t="s">
        <v>1148</v>
      </c>
      <c r="M55" s="114"/>
      <c r="N55" s="113" t="s">
        <v>2634</v>
      </c>
      <c r="O55" s="113" t="s">
        <v>26</v>
      </c>
      <c r="P55" s="79"/>
    </row>
    <row r="56" spans="1:16" s="7" customFormat="1" ht="24.75" customHeight="1" outlineLevel="1" x14ac:dyDescent="0.25">
      <c r="A56" s="140">
        <v>9</v>
      </c>
      <c r="B56" s="118" t="s">
        <v>2665</v>
      </c>
      <c r="C56" s="111" t="s">
        <v>31</v>
      </c>
      <c r="D56" s="117" t="s">
        <v>2689</v>
      </c>
      <c r="E56" s="141">
        <v>43297</v>
      </c>
      <c r="F56" s="141">
        <v>43449</v>
      </c>
      <c r="G56" s="156">
        <f t="shared" si="1"/>
        <v>5.0666666666666664</v>
      </c>
      <c r="H56" s="118" t="s">
        <v>2697</v>
      </c>
      <c r="I56" s="112" t="s">
        <v>208</v>
      </c>
      <c r="J56" s="112" t="s">
        <v>238</v>
      </c>
      <c r="K56" s="115">
        <v>125143945</v>
      </c>
      <c r="L56" s="113" t="s">
        <v>1148</v>
      </c>
      <c r="M56" s="114"/>
      <c r="N56" s="113" t="s">
        <v>2634</v>
      </c>
      <c r="O56" s="113" t="s">
        <v>26</v>
      </c>
      <c r="P56" s="79"/>
    </row>
    <row r="57" spans="1:16" s="7" customFormat="1" ht="24.75" customHeight="1" outlineLevel="1" x14ac:dyDescent="0.25">
      <c r="A57" s="140">
        <v>10</v>
      </c>
      <c r="B57" s="118" t="s">
        <v>2665</v>
      </c>
      <c r="C57" s="65" t="s">
        <v>31</v>
      </c>
      <c r="D57" s="117" t="s">
        <v>2690</v>
      </c>
      <c r="E57" s="141">
        <v>43297</v>
      </c>
      <c r="F57" s="141">
        <v>43404</v>
      </c>
      <c r="G57" s="156">
        <f t="shared" si="1"/>
        <v>3.5666666666666669</v>
      </c>
      <c r="H57" s="118" t="s">
        <v>2697</v>
      </c>
      <c r="I57" s="63" t="s">
        <v>208</v>
      </c>
      <c r="J57" s="63" t="s">
        <v>238</v>
      </c>
      <c r="K57" s="119">
        <v>180405930</v>
      </c>
      <c r="L57" s="65" t="s">
        <v>1148</v>
      </c>
      <c r="M57" s="67"/>
      <c r="N57" s="65" t="s">
        <v>2634</v>
      </c>
      <c r="O57" s="65" t="s">
        <v>26</v>
      </c>
      <c r="P57" s="79"/>
    </row>
    <row r="58" spans="1:16" s="7" customFormat="1" ht="24.75" customHeight="1" outlineLevel="1" x14ac:dyDescent="0.25">
      <c r="A58" s="140">
        <v>11</v>
      </c>
      <c r="B58" s="118" t="s">
        <v>2665</v>
      </c>
      <c r="C58" s="65" t="s">
        <v>31</v>
      </c>
      <c r="D58" s="117" t="s">
        <v>2691</v>
      </c>
      <c r="E58" s="141">
        <v>43405</v>
      </c>
      <c r="F58" s="141">
        <v>43441</v>
      </c>
      <c r="G58" s="156">
        <f t="shared" si="1"/>
        <v>1.2</v>
      </c>
      <c r="H58" s="118" t="s">
        <v>2696</v>
      </c>
      <c r="I58" s="63" t="s">
        <v>208</v>
      </c>
      <c r="J58" s="63" t="s">
        <v>238</v>
      </c>
      <c r="K58" s="119">
        <v>64417024</v>
      </c>
      <c r="L58" s="65" t="s">
        <v>1148</v>
      </c>
      <c r="M58" s="67"/>
      <c r="N58" s="65" t="s">
        <v>2634</v>
      </c>
      <c r="O58" s="65" t="s">
        <v>26</v>
      </c>
      <c r="P58" s="79"/>
    </row>
    <row r="59" spans="1:16" s="7" customFormat="1" ht="24.75" customHeight="1" outlineLevel="1" x14ac:dyDescent="0.25">
      <c r="A59" s="140">
        <v>12</v>
      </c>
      <c r="B59" s="118" t="s">
        <v>2665</v>
      </c>
      <c r="C59" s="65" t="s">
        <v>31</v>
      </c>
      <c r="D59" s="117" t="s">
        <v>2692</v>
      </c>
      <c r="E59" s="141">
        <v>43455</v>
      </c>
      <c r="F59" s="141">
        <v>43799</v>
      </c>
      <c r="G59" s="156">
        <f t="shared" si="1"/>
        <v>11.466666666666667</v>
      </c>
      <c r="H59" s="118" t="s">
        <v>2697</v>
      </c>
      <c r="I59" s="63" t="s">
        <v>208</v>
      </c>
      <c r="J59" s="63" t="s">
        <v>238</v>
      </c>
      <c r="K59" s="119">
        <v>274790778</v>
      </c>
      <c r="L59" s="65" t="s">
        <v>1148</v>
      </c>
      <c r="M59" s="67"/>
      <c r="N59" s="65" t="s">
        <v>2634</v>
      </c>
      <c r="O59" s="65" t="s">
        <v>26</v>
      </c>
      <c r="P59" s="79"/>
    </row>
    <row r="60" spans="1:16" s="7" customFormat="1" ht="24.75" customHeight="1" outlineLevel="1" x14ac:dyDescent="0.25">
      <c r="A60" s="140">
        <v>13</v>
      </c>
      <c r="B60" s="118" t="s">
        <v>2665</v>
      </c>
      <c r="C60" s="65" t="s">
        <v>31</v>
      </c>
      <c r="D60" s="117" t="s">
        <v>2693</v>
      </c>
      <c r="E60" s="141">
        <v>43493</v>
      </c>
      <c r="F60" s="141">
        <v>43738</v>
      </c>
      <c r="G60" s="156">
        <f t="shared" si="1"/>
        <v>8.1666666666666661</v>
      </c>
      <c r="H60" s="118" t="s">
        <v>2696</v>
      </c>
      <c r="I60" s="63" t="s">
        <v>208</v>
      </c>
      <c r="J60" s="63" t="s">
        <v>238</v>
      </c>
      <c r="K60" s="119">
        <v>522481642</v>
      </c>
      <c r="L60" s="65" t="s">
        <v>1148</v>
      </c>
      <c r="M60" s="67"/>
      <c r="N60" s="65" t="s">
        <v>2634</v>
      </c>
      <c r="O60" s="65" t="s">
        <v>26</v>
      </c>
      <c r="P60" s="79"/>
    </row>
    <row r="61" spans="1:16" s="7" customFormat="1" ht="24.75" customHeight="1" outlineLevel="1" x14ac:dyDescent="0.25">
      <c r="A61" s="140">
        <v>14</v>
      </c>
      <c r="B61" s="118" t="s">
        <v>2665</v>
      </c>
      <c r="C61" s="65" t="s">
        <v>31</v>
      </c>
      <c r="D61" s="117" t="s">
        <v>2701</v>
      </c>
      <c r="E61" s="141">
        <v>43922</v>
      </c>
      <c r="F61" s="141">
        <v>44165</v>
      </c>
      <c r="G61" s="156">
        <f t="shared" si="1"/>
        <v>8.1</v>
      </c>
      <c r="H61" s="118" t="s">
        <v>2699</v>
      </c>
      <c r="I61" s="63" t="s">
        <v>208</v>
      </c>
      <c r="J61" s="63" t="s">
        <v>238</v>
      </c>
      <c r="K61" s="119">
        <v>222480024</v>
      </c>
      <c r="L61" s="65" t="s">
        <v>1148</v>
      </c>
      <c r="M61" s="67"/>
      <c r="N61" s="65" t="s">
        <v>2634</v>
      </c>
      <c r="O61" s="65" t="s">
        <v>1148</v>
      </c>
      <c r="P61" s="79"/>
    </row>
    <row r="62" spans="1:16" s="7" customFormat="1" ht="24.75" customHeight="1" outlineLevel="1" x14ac:dyDescent="0.25">
      <c r="A62" s="140">
        <v>15</v>
      </c>
      <c r="B62" s="118"/>
      <c r="C62" s="65"/>
      <c r="D62" s="117"/>
      <c r="E62" s="141"/>
      <c r="F62" s="141"/>
      <c r="G62" s="156" t="str">
        <f t="shared" si="1"/>
        <v/>
      </c>
      <c r="H62" s="118"/>
      <c r="I62" s="63"/>
      <c r="J62" s="63"/>
      <c r="K62" s="119"/>
      <c r="L62" s="65"/>
      <c r="M62" s="67"/>
      <c r="N62" s="65"/>
      <c r="O62" s="65"/>
      <c r="P62" s="79"/>
    </row>
    <row r="63" spans="1:16" s="7" customFormat="1" ht="24.75" customHeight="1" outlineLevel="1" x14ac:dyDescent="0.25">
      <c r="A63" s="140">
        <v>16</v>
      </c>
      <c r="B63" s="64"/>
      <c r="C63" s="65"/>
      <c r="D63" s="117"/>
      <c r="E63" s="141"/>
      <c r="F63" s="141"/>
      <c r="G63" s="156" t="str">
        <f t="shared" si="1"/>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1"/>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t="s">
        <v>2702</v>
      </c>
      <c r="E114" s="141">
        <v>44166</v>
      </c>
      <c r="F114" s="141">
        <v>44773</v>
      </c>
      <c r="G114" s="156">
        <f>IF(AND(E114&lt;&gt;"",F114&lt;&gt;""),((F114-E114)/30),"")</f>
        <v>20.233333333333334</v>
      </c>
      <c r="H114" s="118" t="s">
        <v>2700</v>
      </c>
      <c r="I114" s="117" t="s">
        <v>208</v>
      </c>
      <c r="J114" s="117" t="s">
        <v>238</v>
      </c>
      <c r="K114" s="119">
        <v>1873901286</v>
      </c>
      <c r="L114" s="100" t="e">
        <f>+IF(AND(K114&gt;0,O114="Ejecución"),(K114/877802)*Tabla28[[#This Row],[% participación]],IF(AND(K114&gt;0,O114&lt;&gt;"Ejecución"),"-",""))</f>
        <v>#VALUE!</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0.02</v>
      </c>
      <c r="G179" s="161">
        <f>IF(F179&gt;0,SUM(E179+F179),"")</f>
        <v>0.04</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98810574.320000008</v>
      </c>
      <c r="F185" s="92"/>
      <c r="G185" s="93"/>
      <c r="H185" s="88"/>
      <c r="I185" s="90" t="s">
        <v>2627</v>
      </c>
      <c r="J185" s="162">
        <f>+SUM(M179:M183)</f>
        <v>0.02</v>
      </c>
      <c r="K185" s="200" t="s">
        <v>2628</v>
      </c>
      <c r="L185" s="200"/>
      <c r="M185" s="94">
        <f>+J185*(SUM(K20:K35))</f>
        <v>49405287.160000004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1">
        <v>33437</v>
      </c>
      <c r="D193" s="5"/>
      <c r="E193" s="122">
        <v>535</v>
      </c>
      <c r="F193" s="5"/>
      <c r="G193" s="5"/>
      <c r="H193" s="143" t="s">
        <v>2680</v>
      </c>
      <c r="J193" s="5"/>
      <c r="K193" s="123">
        <v>41292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2678</v>
      </c>
      <c r="J211" s="27" t="s">
        <v>2622</v>
      </c>
      <c r="K211" s="144" t="s">
        <v>2678</v>
      </c>
      <c r="L211" s="21"/>
      <c r="M211" s="21"/>
      <c r="N211" s="21"/>
      <c r="O211" s="8"/>
    </row>
    <row r="212" spans="1:15" ht="60" x14ac:dyDescent="0.25">
      <c r="A212" s="9"/>
      <c r="B212" s="27" t="s">
        <v>2619</v>
      </c>
      <c r="C212" s="173" t="s">
        <v>2677</v>
      </c>
      <c r="D212" s="21"/>
      <c r="G212" s="27" t="s">
        <v>2621</v>
      </c>
      <c r="H212" s="174">
        <v>3136409072</v>
      </c>
      <c r="J212" s="27" t="s">
        <v>2623</v>
      </c>
      <c r="K212" s="143"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purl.org/dc/terms/"/>
    <ds:schemaRef ds:uri="http://purl.org/dc/elements/1.1/"/>
    <ds:schemaRef ds:uri="http://schemas.microsoft.com/office/2006/metadata/properties"/>
    <ds:schemaRef ds:uri="4fb10211-09fb-4e80-9f0b-184718d5d98c"/>
    <ds:schemaRef ds:uri="http://schemas.microsoft.com/office/infopath/2007/PartnerControls"/>
    <ds:schemaRef ds:uri="http://schemas.microsoft.com/office/2006/documentManagement/typ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2020-12-30T02:04:25Z</cp:lastPrinted>
  <dcterms:created xsi:type="dcterms:W3CDTF">2020-10-14T21:57:42Z</dcterms:created>
  <dcterms:modified xsi:type="dcterms:W3CDTF">2020-12-30T02:24:57Z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