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<sst xmlns="http://schemas.openxmlformats.org/spreadsheetml/2006/main" count="3128" uniqueCount="2705">
  <si>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</si>
  <si>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</si>
  <si>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</si>
  <si>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</si>
  <si>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</si>
  <si>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</si>
  <si>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</si>
  <si>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</si>
  <si>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</si>
  <si>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</si>
  <si>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</si>
  <si>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</si>
  <si>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</si>
  <si>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</si>
  <si>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</si>
  <si>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</si>
  <si>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</si>
  <si>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</si>
  <si>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</si>
  <si>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</si>
  <si>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</si>
  <si>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</si>
  <si>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</si>
  <si>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</si>
  <si>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</si>
  <si>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</si>
  <si>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</si>
  <si>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</si>
  <si>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</si>
  <si>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</si>
  <si>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</si>
  <si>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</si>
  <si>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</si>
  <si>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</si>
  <si>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</si>
  <si>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</si>
  <si>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</si>
  <si>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</si>
  <si>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</si>
  <si>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</si>
  <si>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</si>
  <si>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</si>
  <si>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</si>
  <si>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</si>
  <si>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</si>
  <si>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</si>
  <si>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</si>
  <si>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</si>
  <si>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</si>
  <si>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</si>
  <si>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</si>
  <si>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</si>
  <si>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</si>
  <si>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</si>
  <si>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</si>
  <si>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</si>
  <si>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</si>
  <si>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</si>
  <si>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</si>
  <si>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</si>
  <si>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</si>
  <si>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</si>
  <si>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</si>
  <si>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</si>
  <si>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</si>
  <si>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</si>
  <si>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</si>
  <si>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</si>
  <si>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</si>
  <si>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</si>
  <si>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</si>
  <si>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</si>
  <si>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</si>
  <si>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</si>
  <si>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</si>
  <si>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</si>
  <si>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</si>
  <si>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</si>
  <si>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</si>
  <si>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</si>
  <si>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</si>
  <si>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</si>
  <si>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</si>
  <si>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</si>
  <si>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</si>
  <si>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</si>
  <si>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</si>
  <si>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</si>
  <si>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</si>
  <si>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</si>
  <si>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</si>
  <si>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</si>
  <si>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</si>
  <si>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</si>
  <si>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</si>
  <si>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</si>
  <si>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</si>
  <si>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</si>
  <si>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</si>
  <si>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</si>
  <si>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</si>
  <si>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</si>
  <si>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</si>
  <si>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</si>
  <si>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</si>
  <si>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</si>
  <si>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</si>
  <si>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</si>
  <si>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</si>
  <si>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</si>
  <si>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</si>
  <si>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</si>
  <si>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</si>
  <si>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</si>
  <si>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</si>
  <si>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</si>
  <si>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</si>
  <si>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</si>
  <si>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</si>
  <si>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</si>
  <si>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</si>
  <si>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</si>
  <si>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</si>
  <si>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</si>
  <si>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</si>
  <si>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</si>
  <si>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</si>
  <si>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</si>
  <si>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</si>
  <si>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</si>
  <si>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</si>
  <si>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</si>
  <si>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</si>
  <si>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</si>
  <si>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</si>
  <si>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</si>
  <si>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</si>
  <si>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</si>
  <si>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</si>
  <si>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</si>
  <si>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</si>
  <si>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</si>
  <si>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</si>
  <si>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</si>
  <si>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</si>
  <si>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</si>
  <si>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</si>
  <si>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</si>
  <si>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</si>
  <si>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</si>
  <si>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</si>
  <si>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</si>
  <si>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</si>
  <si>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</si>
  <si>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</si>
  <si>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</si>
  <si>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</si>
  <si>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</si>
  <si>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</si>
  <si>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</si>
  <si>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</si>
  <si>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</si>
  <si>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</si>
  <si>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</si>
  <si>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</si>
  <si>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</si>
  <si>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</si>
  <si>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</si>
  <si>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</si>
  <si>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</si>
  <si>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</si>
  <si>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</si>
  <si>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</si>
  <si>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</si>
  <si>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</si>
  <si>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</si>
  <si>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</si>
  <si>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</si>
  <si>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</si>
  <si>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</si>
  <si>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</si>
  <si>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</si>
  <si>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</si>
  <si>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</si>
  <si>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</si>
  <si>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</si>
  <si>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</si>
  <si>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</si>
  <si>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</si>
  <si>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</si>
  <si>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</si>
  <si>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</si>
  <si>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</si>
  <si>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</si>
  <si>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</si>
  <si>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</si>
  <si>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</si>
  <si>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</si>
  <si>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</si>
  <si>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</si>
  <si>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</si>
  <si>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</si>
  <si>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</si>
  <si>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</si>
  <si>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</si>
  <si>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</si>
  <si>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</si>
  <si>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</si>
  <si>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</si>
  <si>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</si>
  <si>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</si>
  <si>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</si>
  <si>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</si>
  <si>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</si>
  <si>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</si>
  <si>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</si>
  <si>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</si>
  <si>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</si>
  <si>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</si>
  <si>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</si>
  <si>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</si>
  <si>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</si>
  <si>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</si>
  <si>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</si>
  <si>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</si>
  <si>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</si>
  <si>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</si>
  <si>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</si>
  <si>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</si>
  <si>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</si>
  <si>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</si>
  <si>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</si>
  <si>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</si>
  <si>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</si>
  <si>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</si>
  <si>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</si>
  <si>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</si>
  <si>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</si>
  <si>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</si>
  <si>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</si>
  <si>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</si>
  <si>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</si>
  <si>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</si>
  <si>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</si>
  <si>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</si>
  <si>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</si>
  <si>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</si>
  <si>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</si>
  <si>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</si>
  <si>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</si>
  <si>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</si>
  <si>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</si>
  <si>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</si>
  <si>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</si>
  <si>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</si>
  <si>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</si>
  <si>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</si>
  <si>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</si>
  <si>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</si>
  <si>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</si>
  <si>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</si>
  <si>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</si>
  <si>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</si>
  <si>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</si>
  <si>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</si>
  <si>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</si>
  <si>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</si>
  <si>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</si>
  <si>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</si>
  <si>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</si>
  <si>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</si>
  <si>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</si>
  <si>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</si>
  <si>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</si>
  <si>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</si>
  <si>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</si>
  <si>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</si>
  <si>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</si>
  <si>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</si>
  <si>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</si>
  <si>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</si>
  <si>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</si>
  <si>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</si>
  <si>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</si>
  <si>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</si>
  <si>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</si>
  <si>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</si>
  <si>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</si>
  <si>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</si>
  <si>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</si>
  <si>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</si>
  <si>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</si>
  <si>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</si>
  <si>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</si>
  <si>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</si>
  <si>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</si>
  <si>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</si>
  <si>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</si>
  <si>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</si>
  <si>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</si>
  <si>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</si>
  <si>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</si>
  <si>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</si>
  <si>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</si>
  <si>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</si>
  <si>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</si>
  <si>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</si>
  <si>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</si>
  <si>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</si>
  <si>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</si>
  <si>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</si>
  <si>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</si>
  <si>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</si>
  <si>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</si>
  <si>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</si>
  <si>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</si>
  <si>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</si>
  <si>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</si>
  <si>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</si>
  <si>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</si>
  <si>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</si>
  <si>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</si>
  <si>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</si>
  <si>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</si>
  <si>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</si>
  <si>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</si>
  <si>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</si>
  <si>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</si>
  <si>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</si>
  <si>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</si>
  <si>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</si>
  <si>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</si>
  <si>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</si>
  <si>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</si>
  <si>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</si>
  <si>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</si>
  <si>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</si>
  <si>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</si>
  <si>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</si>
  <si>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</si>
  <si>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</si>
  <si>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</si>
  <si>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</si>
  <si>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</si>
  <si>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</si>
  <si>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</si>
  <si>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</si>
  <si>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</si>
  <si>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</si>
  <si>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</si>
  <si>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</si>
  <si>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</si>
  <si>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</si>
  <si>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</si>
  <si>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</si>
  <si>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</si>
  <si>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</si>
  <si>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</si>
  <si>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</si>
  <si>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</si>
  <si>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</si>
  <si>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</si>
  <si>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</si>
  <si>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</si>
  <si>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</si>
  <si>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</si>
  <si>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</si>
  <si>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</si>
  <si>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</si>
  <si>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</si>
  <si>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</si>
  <si>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</si>
  <si>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</si>
  <si>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</si>
  <si>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</si>
  <si>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</si>
  <si>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</si>
  <si>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</si>
  <si>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</si>
  <si>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</si>
  <si>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</si>
  <si>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</si>
  <si>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</si>
  <si>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</si>
  <si>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</si>
  <si>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</si>
  <si>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</si>
  <si>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</si>
  <si>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</si>
  <si>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</si>
  <si>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</si>
  <si>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</si>
  <si>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</si>
  <si>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</si>
  <si>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</si>
  <si>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</si>
  <si>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</si>
  <si>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</si>
  <si>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</si>
  <si>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</si>
  <si>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</si>
  <si>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</si>
  <si>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</si>
  <si>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</si>
  <si>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</si>
  <si>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</si>
  <si>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</si>
  <si>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</si>
  <si>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</si>
  <si>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</si>
  <si>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</si>
  <si>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</si>
  <si>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</si>
  <si>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</si>
  <si>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</si>
  <si>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</si>
  <si>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</si>
  <si>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</si>
  <si>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</si>
  <si>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</si>
  <si>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</si>
  <si>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</si>
  <si>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</si>
  <si>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</si>
  <si>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</si>
  <si>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</si>
  <si>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</si>
  <si>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</si>
  <si>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</si>
  <si>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</si>
  <si>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</si>
  <si>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</si>
  <si>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</si>
  <si>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</si>
  <si>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</si>
  <si>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</si>
  <si>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</si>
  <si>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</si>
  <si>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</si>
  <si>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</si>
  <si>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</si>
  <si>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</si>
  <si>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</si>
  <si>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</si>
  <si>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</si>
  <si>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</si>
  <si>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</si>
  <si>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</si>
  <si>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</si>
  <si>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</si>
  <si>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</si>
  <si>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</si>
  <si>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</si>
  <si>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</si>
  <si>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</si>
  <si>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</si>
  <si>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</si>
  <si>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</si>
  <si>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</si>
  <si>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</si>
  <si>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</si>
  <si>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</si>
  <si>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</si>
  <si>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</si>
  <si>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</si>
  <si>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</si>
  <si>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</si>
  <si>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</si>
  <si>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</si>
  <si>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</si>
  <si>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</si>
  <si>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</si>
  <si>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</si>
  <si>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</si>
  <si>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</si>
  <si>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</si>
  <si>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</si>
  <si>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</si>
  <si>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</si>
  <si>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</si>
  <si>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</si>
  <si>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</si>
  <si>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</si>
  <si>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</si>
  <si>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</si>
  <si>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</si>
  <si>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</si>
  <si>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</si>
  <si>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</si>
  <si>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</si>
  <si>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</si>
  <si>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</si>
  <si>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</si>
  <si>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</si>
  <si>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</si>
  <si>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</si>
  <si>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</si>
  <si>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</si>
  <si>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</si>
  <si>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</si>
  <si>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</si>
  <si>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</si>
  <si>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</si>
  <si>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</si>
  <si>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</si>
  <si>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</si>
  <si>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</si>
  <si>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</si>
  <si>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</si>
  <si>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</si>
  <si>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</si>
  <si>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</si>
  <si>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</si>
  <si>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</si>
  <si>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</si>
  <si>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</si>
  <si>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</si>
  <si>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</si>
  <si>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</si>
  <si>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</si>
  <si>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</si>
  <si>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</si>
  <si>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</si>
  <si>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</si>
  <si>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</si>
  <si>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</si>
  <si>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</si>
  <si>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</si>
  <si>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</si>
  <si>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</si>
  <si>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</si>
  <si>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</si>
  <si>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</si>
  <si>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</si>
  <si>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</si>
  <si>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</si>
  <si>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</si>
  <si>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</si>
  <si>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</si>
  <si>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</si>
  <si>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</si>
  <si>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</si>
  <si>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</si>
  <si>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</si>
  <si>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</si>
  <si>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</si>
  <si>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</si>
  <si>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</si>
  <si>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</si>
  <si>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</si>
  <si>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</si>
  <si>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</si>
  <si>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</si>
  <si>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</si>
  <si>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</si>
  <si>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</si>
  <si>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</si>
  <si>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</si>
  <si>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</si>
  <si>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</si>
  <si>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</si>
  <si>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</si>
  <si>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</si>
  <si>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</si>
  <si>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</si>
  <si>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</si>
  <si>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</si>
  <si>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</si>
  <si>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</si>
  <si>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</si>
  <si>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</si>
  <si>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</si>
  <si>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</si>
  <si>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</si>
  <si>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</si>
  <si>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</si>
  <si>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</si>
  <si>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</si>
  <si>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</si>
  <si>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</si>
  <si>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</si>
  <si>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</si>
  <si>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</si>
  <si>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</si>
  <si>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</si>
  <si>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</si>
  <si>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</si>
  <si>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</si>
  <si>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</si>
  <si>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</si>
  <si>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</si>
  <si>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</si>
  <si>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</si>
  <si>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</si>
  <si>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</si>
  <si>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</si>
  <si>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</si>
  <si>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</si>
  <si>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</si>
  <si>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</si>
  <si>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</si>
  <si>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</si>
  <si>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</si>
  <si>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</si>
  <si>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</si>
  <si>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</si>
  <si>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</si>
  <si>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</si>
  <si>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</si>
  <si>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</si>
  <si>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</si>
  <si>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</si>
  <si>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</si>
  <si>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</si>
  <si>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</si>
  <si>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</si>
  <si>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</si>
  <si>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</si>
  <si>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</si>
  <si>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</si>
  <si>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</si>
  <si>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</si>
  <si>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</si>
  <si>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</si>
  <si>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</si>
  <si>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</si>
  <si>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</si>
  <si>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</si>
  <si>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</si>
  <si>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</si>
  <si>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</si>
  <si>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</si>
  <si>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</si>
  <si>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</si>
  <si>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</si>
  <si>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</si>
  <si>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</si>
  <si>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</si>
  <si>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</si>
  <si>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</si>
  <si>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</si>
  <si>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</si>
  <si>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</si>
  <si>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</si>
  <si>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</si>
  <si>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</si>
  <si>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</si>
  <si>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</si>
  <si>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</si>
  <si>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</si>
  <si>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</si>
  <si>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</si>
  <si>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</si>
  <si>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</si>
  <si>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</si>
  <si>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</si>
  <si>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</si>
  <si>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</si>
  <si>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</si>
  <si>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</si>
  <si>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</si>
  <si>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</si>
  <si>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</si>
  <si>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</si>
  <si>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</si>
  <si>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</si>
  <si>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</si>
  <si>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</si>
  <si>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</si>
  <si>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</si>
  <si>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</si>
  <si>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</si>
  <si>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</si>
  <si>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</si>
  <si>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</si>
  <si>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</si>
  <si>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</si>
  <si>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</si>
  <si>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</si>
  <si>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</si>
  <si>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</si>
  <si>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</si>
  <si>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</si>
  <si>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</si>
  <si>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</si>
  <si>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</si>
  <si>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</si>
  <si>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</si>
  <si>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</si>
  <si>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</si>
  <si>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</si>
  <si>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</si>
  <si>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</si>
  <si>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</si>
  <si>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</si>
  <si>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</si>
  <si>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</si>
  <si>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</si>
  <si>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</si>
  <si>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</si>
  <si>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</si>
  <si>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</si>
  <si>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</si>
  <si>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</si>
  <si>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</si>
  <si>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</si>
  <si>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</si>
  <si>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</si>
  <si>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</si>
  <si>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</si>
  <si>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</si>
  <si>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</si>
  <si>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</si>
  <si>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</si>
  <si>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</si>
  <si>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</si>
  <si>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</si>
  <si>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</si>
  <si>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</si>
  <si>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</si>
  <si>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</si>
  <si>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</si>
  <si>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</si>
  <si>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</si>
  <si>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</si>
  <si>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</si>
  <si>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</si>
  <si>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</si>
  <si>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</si>
  <si>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</si>
  <si>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</si>
  <si>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</si>
  <si>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</si>
  <si>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</si>
  <si>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</si>
  <si>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</si>
  <si>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</si>
  <si>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</si>
  <si>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</si>
  <si>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</si>
  <si>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</si>
  <si>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</si>
  <si>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</si>
  <si>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</si>
  <si>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</si>
  <si>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</si>
  <si>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</si>
  <si>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</si>
  <si>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</si>
  <si>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</si>
  <si>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</si>
  <si>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</si>
  <si>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</si>
  <si>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</si>
  <si>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</si>
  <si>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</si>
  <si>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</si>
  <si>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</si>
  <si>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</si>
  <si>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</si>
  <si>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</si>
  <si>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</si>
  <si>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</si>
  <si>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</si>
  <si>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</si>
  <si>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</si>
  <si>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</si>
  <si>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</si>
  <si>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</si>
  <si>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</si>
  <si>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</si>
  <si>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</si>
  <si>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</si>
  <si>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</si>
  <si>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</si>
  <si>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</si>
  <si>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</si>
  <si>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</si>
  <si>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</si>
  <si>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</si>
  <si>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</si>
  <si>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</si>
  <si>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</si>
  <si>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</si>
  <si>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</si>
  <si>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</si>
  <si>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</si>
  <si>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</si>
  <si>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</si>
  <si>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</si>
  <si>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</si>
  <si>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</si>
  <si>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</si>
  <si>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</si>
  <si>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</si>
  <si>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</si>
  <si>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</si>
  <si>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</si>
  <si>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</si>
  <si>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</si>
  <si>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</si>
  <si>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</si>
  <si>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</si>
  <si>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</si>
  <si>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</si>
  <si>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</si>
  <si>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</si>
  <si>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</si>
  <si>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</si>
  <si>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</si>
  <si>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</si>
  <si>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</si>
  <si>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</si>
  <si>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</si>
  <si>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</si>
  <si>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</si>
  <si>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</si>
  <si>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</si>
  <si>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</si>
  <si>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</si>
  <si>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</si>
  <si>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</si>
  <si>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</si>
  <si>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</si>
  <si>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</si>
  <si>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</si>
  <si>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</si>
  <si>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</si>
  <si>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</si>
  <si>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</si>
  <si>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</si>
  <si>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</si>
  <si>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</si>
  <si>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</si>
  <si>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</si>
  <si>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</si>
  <si>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</si>
  <si>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</si>
  <si>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</si>
  <si>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</si>
  <si>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</si>
  <si>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</si>
  <si>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</si>
  <si>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</si>
  <si>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</si>
  <si>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</si>
  <si>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</si>
  <si>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</si>
  <si>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</si>
  <si>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</si>
  <si>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</si>
  <si>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</si>
  <si>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</si>
  <si>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</si>
  <si>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</si>
  <si>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</si>
  <si>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</si>
  <si>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</si>
  <si>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</si>
  <si>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</si>
  <si>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</si>
  <si>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</si>
  <si>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</si>
  <si>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</si>
  <si>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</si>
  <si>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</si>
  <si>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</si>
  <si>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</si>
  <si>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</si>
  <si>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</si>
  <si>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</si>
  <si>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</si>
  <si>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</si>
  <si>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</si>
  <si>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</si>
  <si>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</si>
  <si>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</si>
  <si>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</si>
  <si>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</si>
  <si>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</si>
  <si>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</si>
  <si>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</si>
  <si>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</si>
  <si>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</si>
  <si>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</si>
  <si>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</si>
  <si>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</si>
  <si>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</si>
  <si>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</si>
  <si>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</si>
  <si>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</si>
  <si>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</si>
  <si>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</si>
  <si>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</si>
  <si>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</si>
  <si>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</si>
  <si>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</si>
  <si>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</si>
  <si>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</si>
  <si>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</si>
  <si>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</si>
  <si>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</si>
  <si>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</si>
  <si>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</si>
  <si>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</si>
  <si>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</si>
  <si>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</si>
  <si>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</si>
  <si>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</si>
  <si>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</si>
  <si>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</si>
  <si>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</si>
  <si>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</si>
  <si>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</si>
  <si>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</si>
  <si>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</si>
  <si>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</si>
  <si>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</si>
  <si>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</si>
  <si>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</si>
  <si>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</si>
  <si>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</si>
  <si>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</si>
  <si>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</si>
  <si>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</si>
  <si>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</si>
  <si>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</si>
  <si>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</si>
  <si>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</si>
  <si>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</si>
  <si>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</si>
  <si>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</si>
  <si>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</si>
  <si>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</si>
  <si>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</si>
  <si>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</si>
  <si>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</si>
  <si>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</si>
  <si>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</si>
  <si>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</si>
  <si>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</si>
  <si>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</si>
  <si>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</si>
  <si>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</si>
  <si>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</si>
  <si>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</si>
  <si>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</si>
  <si>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</si>
  <si>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</si>
  <si>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</si>
  <si>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</si>
  <si>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</si>
  <si>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</si>
  <si>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</si>
  <si>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</si>
  <si>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</si>
  <si>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</si>
  <si>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</si>
  <si>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</si>
  <si>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</si>
  <si>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</si>
  <si>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</si>
  <si>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</si>
  <si>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</si>
  <si>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</si>
  <si>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</si>
  <si>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</si>
  <si>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</si>
  <si>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</si>
  <si>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</si>
  <si>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</si>
  <si>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</si>
  <si>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</si>
  <si>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</si>
  <si>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</si>
  <si>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</si>
  <si>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</si>
  <si>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</si>
  <si>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</si>
  <si>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</si>
  <si>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</si>
  <si>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</si>
  <si>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</si>
  <si>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</si>
  <si>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</si>
  <si>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</si>
  <si>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</si>
  <si>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</si>
  <si>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</si>
  <si>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</si>
  <si>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</si>
  <si>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</si>
  <si>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</si>
  <si>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</si>
  <si>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</si>
  <si>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</si>
  <si>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</si>
  <si>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</si>
  <si>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</si>
  <si>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</si>
  <si>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</si>
  <si>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</si>
  <si>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</si>
  <si>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</si>
  <si>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</si>
  <si>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</si>
  <si>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</si>
  <si>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</si>
  <si>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</si>
  <si>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</si>
  <si>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</si>
  <si>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</si>
  <si>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</si>
  <si>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</si>
  <si>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</si>
  <si>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</si>
  <si>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</si>
  <si>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</si>
  <si>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</si>
  <si>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</si>
  <si>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</si>
  <si>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</si>
  <si>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</si>
  <si>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</si>
  <si>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</si>
  <si>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</si>
  <si>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</si>
  <si>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</si>
  <si>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</si>
  <si>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</si>
  <si>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</si>
  <si>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</si>
  <si>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</si>
  <si>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</si>
  <si>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</si>
  <si>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</si>
  <si>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</si>
  <si>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</si>
  <si>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</si>
  <si>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</si>
  <si>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</si>
  <si>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</si>
  <si>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</si>
  <si>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</si>
  <si>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</si>
  <si>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</si>
  <si>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</si>
  <si>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</si>
  <si>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</si>
  <si>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</si>
  <si>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</si>
  <si>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</si>
  <si>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</si>
  <si>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</si>
  <si>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</si>
  <si>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</si>
  <si>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</si>
  <si>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</si>
  <si>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</si>
  <si>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</si>
  <si>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</si>
  <si>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</si>
  <si>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</si>
  <si>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</si>
  <si>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</si>
  <si>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</si>
  <si>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</si>
  <si>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</si>
  <si>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</si>
  <si>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</si>
  <si>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</si>
  <si>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</si>
  <si>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</si>
  <si>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</si>
  <si>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</si>
  <si>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</si>
  <si>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</si>
  <si>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</si>
  <si>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</si>
  <si>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</si>
  <si>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</si>
  <si>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</si>
  <si>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</si>
  <si>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</si>
  <si>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</si>
  <si>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</si>
  <si>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</si>
  <si>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</si>
  <si>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</si>
  <si>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</si>
  <si>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</si>
  <si>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</si>
  <si>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</si>
  <si>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</si>
  <si>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</si>
  <si>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</si>
  <si>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</si>
  <si>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</si>
  <si>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</si>
  <si>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</si>
  <si>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</si>
  <si>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</si>
  <si>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</si>
  <si>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</si>
  <si>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</si>
  <si>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</si>
  <si>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</si>
  <si>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</si>
  <si>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</si>
  <si>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</si>
  <si>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</si>
  <si>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</si>
  <si>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</si>
  <si>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</si>
  <si>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</si>
  <si>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</si>
  <si>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</si>
  <si>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</si>
  <si>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</si>
  <si>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</si>
  <si>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</si>
  <si>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</si>
  <si>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</si>
  <si>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</si>
  <si>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</si>
  <si>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</si>
  <si>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</si>
  <si>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</si>
  <si>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</si>
  <si>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</si>
  <si>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</si>
  <si>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</si>
  <si>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</si>
  <si>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</si>
  <si>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</si>
  <si>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</si>
  <si>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</si>
  <si>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</si>
  <si>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</si>
  <si>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</si>
  <si>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</si>
  <si>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</si>
  <si>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</si>
  <si>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</si>
  <si>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</si>
  <si>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</si>
  <si>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</si>
  <si>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</si>
  <si>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</si>
  <si>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</si>
  <si>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</si>
  <si>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</si>
  <si>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</si>
  <si>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</si>
  <si>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</si>
  <si>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</si>
  <si>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</si>
  <si>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</si>
  <si>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</si>
  <si>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</si>
  <si>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</si>
  <si>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</si>
  <si>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</si>
  <si>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</si>
  <si>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</si>
  <si>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</si>
  <si>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</si>
  <si>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</si>
  <si>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</si>
  <si>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</si>
  <si>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</si>
  <si>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</si>
  <si>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</si>
  <si>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</si>
  <si>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</si>
  <si>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</si>
  <si>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</si>
  <si>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</si>
  <si>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</si>
  <si>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</si>
  <si>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</si>
  <si>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</si>
  <si>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</si>
  <si>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</si>
  <si>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</si>
  <si>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</si>
  <si>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</si>
  <si>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</si>
  <si>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</si>
  <si>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</si>
  <si>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</si>
  <si>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</si>
  <si>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</si>
  <si>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</si>
  <si>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</si>
  <si>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</si>
  <si>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</si>
  <si>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</si>
  <si>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</si>
  <si>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</si>
  <si>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</si>
  <si>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</si>
  <si>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</si>
  <si>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</si>
  <si>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</si>
  <si>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</si>
  <si>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</si>
  <si>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</si>
  <si>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</si>
  <si>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</si>
  <si>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</si>
  <si>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</si>
  <si>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</si>
  <si>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</si>
  <si>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</si>
  <si>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</si>
  <si>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</si>
  <si>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</si>
  <si>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</si>
  <si>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</si>
  <si>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</si>
  <si>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</si>
  <si>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</si>
  <si>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</si>
  <si>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</si>
  <si>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</si>
  <si>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</si>
  <si>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</si>
  <si>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</si>
  <si>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</si>
  <si>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</si>
  <si>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</si>
  <si>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</si>
  <si>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</si>
  <si>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</si>
  <si>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</si>
  <si>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</si>
  <si>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</si>
  <si>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</si>
  <si>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</si>
  <si>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</si>
  <si>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</si>
  <si>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</si>
  <si>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</si>
  <si>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</si>
  <si>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</si>
  <si>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</si>
  <si>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</si>
  <si>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</si>
  <si>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</si>
  <si>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</si>
  <si>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</si>
  <si>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</si>
  <si>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</si>
  <si>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</si>
  <si>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</si>
  <si>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</si>
  <si>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</si>
  <si>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</si>
  <si>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</si>
  <si>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</si>
  <si>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</si>
  <si>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</si>
  <si>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</si>
  <si>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</si>
  <si>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</si>
  <si>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</si>
  <si>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</si>
  <si>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</si>
  <si>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</si>
  <si>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</si>
  <si>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</si>
  <si>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</si>
  <si>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</si>
  <si>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</si>
  <si>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</si>
  <si>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</si>
  <si>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</si>
  <si>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</si>
  <si>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</si>
  <si>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</si>
  <si>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</si>
  <si>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</si>
  <si>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</si>
  <si>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</si>
  <si>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</si>
  <si>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</si>
  <si>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</si>
  <si>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</si>
  <si>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</si>
  <si>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</si>
  <si>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</si>
  <si>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</si>
  <si>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</si>
  <si>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</si>
  <si>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</si>
  <si>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</si>
  <si>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</si>
  <si>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</si>
  <si>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</si>
  <si>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</si>
  <si>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</si>
  <si>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</si>
  <si>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</si>
  <si>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</si>
  <si>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</si>
  <si>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</si>
  <si>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</si>
  <si>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</si>
  <si>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</si>
  <si>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</si>
  <si>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</si>
  <si>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</si>
  <si>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</si>
  <si>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</si>
  <si>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</si>
  <si>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</si>
  <si>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</si>
  <si>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</si>
  <si>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</si>
  <si>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</si>
  <si>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</si>
  <si>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</si>
  <si>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</si>
  <si>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</si>
  <si>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</si>
  <si>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</si>
  <si>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</si>
  <si>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</si>
  <si>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</si>
  <si>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</si>
  <si>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</si>
  <si>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</si>
  <si>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</si>
  <si>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</si>
  <si>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</si>
  <si>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</si>
  <si>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</si>
  <si>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</si>
  <si>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</si>
  <si>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</si>
  <si>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</si>
  <si>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</si>
  <si>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</si>
  <si>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</si>
  <si>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</si>
  <si>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</si>
  <si>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</si>
  <si>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</si>
  <si>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</si>
  <si>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</si>
  <si>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</si>
  <si>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</si>
  <si>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</si>
  <si>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</si>
  <si>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</si>
  <si>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</si>
  <si>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</si>
  <si>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</si>
  <si>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</si>
  <si>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</si>
  <si>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</si>
  <si>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</si>
  <si>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</si>
  <si>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</si>
  <si>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</si>
  <si>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</si>
  <si>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</si>
  <si>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</si>
  <si>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</si>
  <si>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</si>
  <si>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</si>
  <si>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</si>
  <si>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</si>
  <si>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</si>
  <si>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</si>
  <si>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</si>
  <si>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</si>
  <si>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</si>
  <si>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</si>
  <si>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</si>
  <si>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</si>
  <si>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</si>
  <si>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</si>
  <si>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</si>
  <si>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</si>
  <si>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</si>
  <si>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</si>
  <si>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</si>
  <si>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</si>
  <si>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</si>
  <si>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</si>
  <si>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</si>
  <si>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</si>
  <si>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</si>
  <si>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</si>
  <si>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</si>
  <si>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</si>
  <si>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</si>
  <si>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</si>
  <si>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</si>
  <si>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</si>
  <si>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</si>
  <si>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</si>
  <si>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</si>
  <si>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</si>
  <si>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</si>
  <si>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</si>
  <si>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</si>
  <si>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</si>
  <si>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</si>
  <si>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</si>
  <si>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</si>
  <si>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</si>
  <si>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</si>
  <si>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</si>
  <si>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</si>
  <si>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</si>
  <si>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</si>
  <si>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</si>
  <si>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</si>
  <si>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</si>
  <si>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</si>
  <si>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</si>
  <si>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</si>
  <si>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</si>
  <si>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</si>
  <si>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</si>
  <si>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</si>
  <si>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</si>
  <si>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</si>
  <si>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</si>
  <si>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</si>
  <si>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</si>
  <si>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</si>
  <si>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</si>
  <si>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</si>
  <si>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</si>
  <si>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</si>
  <si>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</si>
  <si>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</si>
  <si>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</si>
  <si>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</si>
  <si>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</si>
  <si>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</si>
  <si>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</si>
  <si>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</si>
  <si>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</si>
  <si>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</si>
  <si>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</si>
  <si>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</si>
  <si>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</si>
  <si>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</si>
  <si>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</si>
  <si>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</si>
  <si>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</si>
  <si>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</si>
  <si>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</si>
  <si>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</si>
  <si>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</si>
  <si>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</si>
  <si>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</si>
  <si>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</si>
  <si>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</si>
  <si>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</si>
  <si>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</si>
  <si>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</si>
  <si>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</si>
  <si>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</si>
  <si>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</si>
  <si>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</si>
  <si>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</si>
  <si>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</si>
  <si>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</si>
  <si>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</si>
  <si>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</si>
  <si>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</si>
  <si>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</si>
  <si>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</si>
  <si>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</si>
  <si>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</si>
  <si>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</si>
  <si>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</si>
  <si>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</si>
  <si>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</si>
  <si>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</si>
  <si>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</si>
  <si>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</si>
  <si>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</si>
  <si>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</si>
  <si>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</si>
  <si>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</si>
  <si>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</si>
  <si>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</si>
  <si>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</si>
  <si>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</si>
  <si>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</si>
  <si>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</si>
  <si>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</si>
  <si>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</si>
  <si>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</si>
  <si>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</si>
  <si>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</si>
  <si>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</si>
  <si>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</si>
  <si>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</si>
  <si>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</si>
  <si>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</si>
  <si>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</si>
  <si>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</si>
  <si>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</si>
  <si>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</si>
  <si>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</si>
  <si>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</si>
  <si>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</si>
  <si>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</si>
  <si>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</si>
  <si>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</si>
  <si>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</si>
  <si>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</si>
  <si>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</si>
  <si>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</si>
  <si>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</si>
  <si>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</si>
  <si>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</si>
  <si>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</si>
  <si>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</si>
  <si>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</si>
  <si>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</si>
  <si>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</si>
  <si>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</si>
  <si>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</si>
  <si>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</si>
  <si>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</si>
  <si>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</si>
  <si>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</si>
  <si>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</si>
  <si>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</si>
  <si>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</si>
  <si>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</si>
  <si>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</si>
  <si>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</si>
  <si>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</si>
  <si>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</si>
  <si>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</si>
  <si>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</si>
  <si>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</si>
  <si>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</si>
  <si>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</si>
  <si>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</si>
  <si>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</si>
  <si>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</si>
  <si>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</si>
  <si>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</si>
  <si>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</si>
  <si>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</si>
  <si>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</si>
  <si>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</si>
  <si>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</si>
  <si>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</si>
  <si>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</si>
  <si>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</si>
  <si>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</si>
  <si>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</si>
  <si>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</si>
  <si>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</si>
  <si>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</si>
  <si>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</si>
  <si>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</si>
  <si>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</si>
  <si>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</si>
  <si>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</si>
  <si>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</si>
  <si>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</si>
  <si>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</si>
  <si>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</si>
  <si>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</si>
  <si>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</si>
  <si>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</si>
  <si>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</si>
  <si>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</si>
  <si>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</si>
  <si>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</si>
  <si>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</si>
  <si>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</si>
  <si>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</si>
  <si>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</si>
  <si>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</si>
  <si>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</si>
  <si>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</si>
  <si>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</si>
  <si>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</si>
  <si>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</si>
  <si>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</si>
  <si>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</si>
  <si>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</si>
  <si>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</si>
  <si>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</si>
  <si>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</si>
  <si>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</si>
  <si>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</si>
  <si>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</si>
  <si>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</si>
  <si>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</si>
  <si>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</si>
  <si>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</si>
  <si>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</si>
  <si>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</si>
  <si>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</si>
  <si>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</si>
  <si>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</si>
  <si>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</si>
  <si>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</si>
  <si>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</si>
  <si>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</si>
  <si>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</si>
  <si>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</si>
  <si>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</si>
  <si>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</si>
  <si>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</si>
  <si>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</si>
  <si>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</si>
  <si>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</si>
  <si>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</si>
  <si>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</si>
  <si>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</si>
  <si>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</si>
  <si>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</si>
  <si>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</si>
  <si>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</si>
  <si>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</si>
  <si>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</si>
  <si>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</si>
  <si>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</si>
  <si>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</si>
  <si>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</si>
  <si>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</si>
  <si>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</si>
  <si>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</si>
  <si>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</si>
  <si>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</si>
  <si>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</si>
  <si>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</si>
  <si>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</si>
  <si>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</si>
  <si>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</si>
  <si>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</si>
  <si>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</si>
  <si>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</si>
  <si>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</si>
  <si>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</si>
  <si>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</si>
  <si>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</si>
  <si>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</si>
  <si>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</si>
  <si>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</si>
  <si>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</si>
  <si>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</si>
  <si>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</si>
  <si>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</si>
  <si>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</si>
  <si>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</si>
  <si>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</si>
  <si>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</si>
  <si>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</si>
  <si>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</si>
  <si>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</si>
  <si>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</si>
  <si>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</si>
  <si>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</si>
  <si>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</si>
  <si>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</si>
  <si>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</si>
  <si>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</si>
  <si>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</si>
  <si>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</si>
  <si>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</si>
  <si>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</si>
  <si>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</si>
  <si>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</si>
  <si>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</si>
  <si>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</si>
  <si>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</si>
  <si>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</si>
  <si>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</si>
  <si>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</si>
  <si>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</si>
  <si>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</si>
  <si>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</si>
  <si>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</si>
  <si>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</si>
  <si>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</si>
  <si>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</si>
  <si>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</si>
  <si>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</si>
  <si>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</si>
  <si>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</si>
  <si>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</si>
  <si>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</si>
  <si>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</si>
  <si>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</si>
  <si>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</si>
  <si>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</si>
  <si>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</si>
  <si>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</si>
  <si>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</si>
  <si>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</si>
  <si>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</si>
  <si>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</si>
  <si>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</si>
  <si>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</si>
  <si>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</si>
  <si>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</si>
  <si>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</si>
  <si>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</si>
  <si>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</si>
  <si>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</si>
  <si>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</si>
  <si>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</si>
  <si>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</si>
  <si>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</si>
  <si>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</si>
  <si>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</si>
  <si>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</si>
  <si>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</si>
  <si>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</si>
  <si>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</si>
  <si>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</si>
  <si>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</si>
  <si>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</si>
  <si>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</si>
  <si>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</si>
  <si>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</si>
  <si>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</si>
  <si>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</si>
  <si>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</si>
  <si>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</si>
  <si>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</si>
  <si>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</si>
  <si>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</si>
  <si>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</si>
  <si>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</si>
  <si>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</si>
  <si>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</si>
  <si>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</si>
  <si>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</si>
  <si>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</si>
  <si>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</si>
  <si>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</si>
  <si>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</si>
  <si>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</si>
  <si>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</si>
  <si>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</si>
  <si>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</si>
  <si>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</si>
  <si>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</si>
  <si>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</si>
  <si>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</si>
  <si>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</si>
  <si>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</si>
  <si>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</si>
  <si>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</si>
  <si>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</si>
  <si>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</si>
  <si>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</si>
  <si>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</si>
  <si>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</si>
  <si>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</si>
  <si>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</si>
  <si>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</si>
  <si>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</si>
  <si>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</si>
  <si>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</si>
  <si>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</si>
  <si>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</si>
  <si>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</si>
  <si>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</si>
  <si>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</si>
  <si>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</si>
  <si>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</si>
  <si>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</si>
  <si>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</si>
  <si>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</si>
  <si>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</si>
  <si>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</si>
  <si>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</si>
  <si>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</si>
  <si>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</si>
  <si>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</si>
  <si>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</si>
  <si>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</si>
  <si>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</si>
  <si>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</si>
  <si>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</si>
  <si>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</si>
  <si>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</si>
  <si>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</si>
  <si>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</si>
  <si>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</si>
  <si>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</si>
  <si>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</si>
  <si>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</si>
  <si>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</si>
  <si>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</si>
  <si>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</si>
  <si>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</si>
  <si>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</si>
  <si>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</si>
  <si>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</si>
  <si>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</si>
  <si>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</si>
  <si>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</si>
  <si>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</si>
  <si>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</si>
  <si>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</si>
  <si>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</si>
  <si>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</si>
  <si>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</si>
  <si>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</si>
  <si>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</si>
  <si>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</si>
  <si>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</si>
  <si>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</si>
  <si>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</si>
  <si>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</si>
  <si>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</si>
  <si>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</si>
  <si>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</si>
  <si>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</si>
  <si>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</si>
  <si>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</si>
  <si>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</si>
  <si>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</si>
  <si>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</si>
  <si>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</si>
  <si>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</si>
  <si>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</si>
  <si>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</si>
  <si>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</si>
  <si>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</si>
  <si>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</si>
  <si>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</si>
  <si>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</si>
  <si>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</si>
  <si>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</si>
  <si>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</si>
  <si>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</si>
  <si>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</si>
  <si>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</si>
  <si>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</si>
  <si>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</si>
  <si>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</si>
  <si>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</si>
  <si>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</si>
  <si>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</si>
  <si>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</si>
  <si>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</si>
  <si>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</si>
  <si>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</si>
  <si>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</si>
  <si>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</si>
  <si>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</si>
  <si>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</si>
  <si>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</si>
  <si>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</si>
  <si>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</si>
  <si>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</si>
  <si>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</si>
  <si>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</si>
  <si>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</si>
  <si>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</si>
  <si>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</si>
  <si>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</si>
  <si>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</si>
  <si>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</si>
  <si>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</si>
  <si>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</si>
  <si>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</si>
  <si>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</si>
  <si>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</si>
  <si>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</si>
  <si>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</si>
  <si>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</si>
  <si>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</si>
  <si>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</si>
  <si>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</si>
  <si>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</si>
  <si>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</si>
  <si>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</si>
  <si>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</si>
  <si>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</si>
  <si>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</si>
  <si>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</si>
  <si>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</si>
  <si>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</si>
  <si>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</si>
  <si>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</si>
  <si>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</si>
  <si>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</si>
  <si>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</si>
  <si>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</si>
  <si>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</si>
  <si>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</si>
  <si>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</si>
  <si>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</si>
  <si>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</si>
  <si>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</si>
  <si>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</si>
  <si>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</si>
  <si>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</si>
  <si>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</si>
  <si>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</si>
  <si>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</si>
  <si>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</si>
  <si>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</si>
  <si>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</si>
  <si>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</si>
  <si>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</si>
  <si>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</si>
  <si>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</si>
  <si>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</si>
  <si>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</si>
  <si>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</si>
  <si>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</si>
  <si>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</si>
  <si>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</si>
  <si>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</si>
  <si>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</si>
  <si>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</si>
  <si>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</si>
  <si>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</si>
  <si>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</si>
  <si>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</si>
  <si>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</si>
  <si>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</si>
  <si>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</si>
  <si>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</si>
  <si>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</si>
  <si>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</si>
  <si>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</si>
  <si>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</si>
  <si>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</si>
  <si>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</si>
  <si>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</si>
  <si>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</si>
  <si>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</si>
  <si>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</si>
  <si>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</si>
  <si>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</si>
  <si>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</si>
  <si>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</si>
  <si>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</si>
  <si>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</si>
  <si>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</si>
  <si>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</si>
  <si>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</si>
  <si>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</si>
  <si>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</si>
  <si>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</si>
  <si>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</si>
  <si>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</si>
  <si>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</si>
  <si>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</si>
  <si>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</si>
  <si>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</si>
  <si>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</si>
  <si>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</si>
  <si>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</si>
  <si>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</si>
  <si>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</si>
  <si>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</si>
  <si>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</si>
  <si>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</si>
  <si>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</si>
  <si>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</si>
  <si>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</si>
  <si>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</si>
  <si>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</si>
  <si>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</si>
  <si>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</si>
  <si>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</si>
  <si>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</si>
  <si>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</si>
  <si>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</si>
  <si>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</si>
  <si>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</si>
  <si>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</si>
  <si>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</si>
  <si>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</si>
  <si>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</si>
  <si>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</si>
  <si>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</si>
  <si>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</si>
  <si>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</si>
  <si>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</si>
  <si>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</si>
  <si>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</si>
  <si>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</si>
  <si>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</si>
  <si>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</si>
  <si>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</si>
  <si>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</si>
  <si>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</si>
  <si>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</si>
  <si>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</si>
  <si>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</si>
  <si>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</si>
  <si>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</si>
  <si>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</si>
  <si>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</si>
  <si>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</si>
  <si>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</si>
  <si>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</si>
  <si>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</si>
  <si>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</si>
  <si>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</si>
  <si>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</si>
  <si>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</si>
  <si>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</si>
  <si>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</si>
  <si>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</si>
  <si>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</si>
  <si>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</si>
  <si>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</si>
  <si>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</si>
  <si>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</si>
  <si>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</si>
  <si>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</si>
  <si>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</si>
  <si>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</si>
  <si>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</si>
  <si>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</si>
  <si>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</si>
  <si>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</si>
  <si>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</si>
  <si>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</si>
  <si>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</si>
  <si>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</si>
  <si>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</si>
  <si>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</si>
  <si>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</si>
  <si>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</si>
  <si>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</si>
  <si>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</si>
  <si>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</si>
  <si>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</si>
  <si>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</si>
  <si>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</si>
  <si>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</si>
  <si>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</si>
  <si>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</si>
  <si>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</si>
  <si>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</si>
  <si>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</si>
  <si>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</si>
  <si>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</si>
  <si>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</si>
  <si>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</si>
  <si>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</si>
  <si>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</si>
  <si>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</si>
  <si>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</si>
  <si>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</si>
  <si>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</si>
  <si>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</si>
  <si>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</si>
  <si>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</si>
  <si>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</si>
  <si>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</si>
  <si>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</si>
  <si>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</si>
  <si>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</si>
  <si>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</si>
  <si>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</si>
  <si>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</si>
  <si>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</si>
  <si>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</si>
  <si>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</si>
  <si>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</si>
  <si>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</si>
  <si>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</si>
  <si>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</si>
  <si>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</si>
  <si>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</si>
  <si>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</si>
  <si>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</si>
  <si>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</si>
  <si>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</si>
  <si>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</si>
  <si>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</si>
  <si>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</si>
  <si>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</si>
  <si>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</si>
  <si>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</si>
  <si>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</si>
  <si>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</si>
  <si>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</si>
  <si>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</si>
  <si>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</si>
  <si>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</si>
  <si>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</si>
  <si>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</si>
  <si>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</si>
  <si>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</si>
  <si>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</si>
  <si>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</si>
  <si>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</si>
  <si>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</si>
  <si>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</si>
  <si>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</si>
  <si>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</si>
  <si>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</si>
  <si>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</si>
  <si>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</si>
  <si>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</si>
  <si>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</si>
  <si>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</si>
  <si>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</si>
  <si>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</si>
  <si>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</si>
  <si>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</si>
  <si>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</si>
  <si>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</si>
  <si>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</si>
  <si>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</si>
  <si>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</si>
  <si>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</si>
  <si>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</si>
  <si>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</si>
  <si>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</si>
  <si>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</si>
  <si>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</si>
  <si>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</si>
  <si>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</si>
  <si>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</si>
  <si>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</si>
  <si>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</si>
  <si>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</si>
  <si>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</si>
  <si>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</si>
  <si>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</si>
  <si>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</si>
  <si>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</si>
  <si>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</si>
  <si>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</si>
  <si>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</si>
  <si>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</si>
  <si>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</si>
  <si>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</si>
  <si>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</si>
  <si>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</si>
  <si>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</si>
  <si>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</si>
  <si>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</si>
  <si>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</si>
  <si>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</si>
  <si>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</si>
  <si>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</si>
  <si>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</si>
  <si>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</si>
  <si>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</si>
  <si>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</si>
  <si>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</si>
  <si>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</si>
  <si>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</si>
  <si>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</si>
  <si>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</si>
  <si>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</si>
  <si>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</si>
  <si>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</si>
  <si>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</si>
  <si>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</si>
  <si>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</si>
  <si>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</si>
  <si>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</si>
  <si>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</si>
  <si>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</si>
  <si>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</si>
  <si>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</si>
  <si>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</si>
  <si>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</si>
  <si>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</si>
  <si>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</si>
  <si>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</si>
  <si>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</si>
  <si>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</si>
  <si>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</si>
  <si>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</si>
  <si>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</si>
  <si>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</si>
  <si>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</si>
  <si>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</si>
  <si>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</si>
  <si>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</si>
  <si>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</si>
  <si>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</si>
  <si>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</si>
  <si>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</si>
  <si>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</si>
  <si>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</si>
  <si>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</si>
  <si>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</si>
  <si>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</si>
  <si>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</si>
  <si>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</si>
  <si>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</si>
  <si>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</si>
  <si>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</si>
  <si>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</si>
  <si>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</si>
  <si>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</si>
  <si>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</si>
  <si>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</si>
  <si>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</si>
  <si>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</si>
  <si>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</si>
  <si>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</si>
  <si>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</si>
  <si>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</si>
  <si>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</si>
  <si>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</si>
  <si>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</si>
  <si>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</si>
  <si>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</si>
  <si>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</si>
  <si>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</si>
  <si>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</si>
  <si>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</si>
  <si>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</si>
  <si>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</si>
  <si>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</si>
  <si>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</si>
  <si>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</si>
  <si>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</si>
  <si>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</si>
  <si>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</si>
  <si>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</si>
  <si>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</si>
  <si>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</si>
  <si>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</si>
  <si>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</si>
  <si>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</si>
  <si>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</si>
  <si>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</si>
  <si>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</si>
  <si>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</si>
  <si>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</si>
  <si>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</si>
  <si>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</si>
  <si>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</si>
  <si>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</si>
  <si>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</si>
  <si>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</si>
  <si>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</si>
  <si>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</si>
  <si>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</si>
  <si>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</si>
  <si>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</si>
  <si>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</si>
  <si>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</si>
  <si>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</si>
  <si>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</si>
  <si>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</si>
  <si>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</si>
  <si>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</si>
  <si>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</si>
  <si>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</si>
  <si>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</si>
  <si>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</si>
  <si>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</si>
  <si>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</si>
  <si>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</si>
  <si>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</si>
  <si>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</si>
  <si>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</si>
  <si>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</si>
  <si>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</si>
  <si>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</si>
  <si>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</si>
  <si>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</si>
  <si>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</si>
  <si>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</si>
  <si>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</si>
  <si>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</si>
  <si>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</si>
  <si>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</si>
  <si>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</si>
  <si>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</si>
  <si>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</si>
  <si>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</si>
  <si>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</si>
  <si>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</si>
  <si>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</si>
  <si>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</si>
  <si>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</si>
  <si>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</si>
  <si>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</si>
  <si>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</si>
  <si>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</si>
  <si>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</si>
  <si>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</si>
  <si>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</si>
  <si>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</si>
  <si>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</si>
  <si>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</si>
  <si>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</si>
  <si>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</si>
  <si>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</si>
  <si>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</si>
  <si>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</si>
  <si>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</si>
  <si>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</si>
  <si>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</si>
  <si>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</si>
  <si>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</si>
  <si>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</si>
  <si>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</si>
  <si>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</si>
  <si>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</si>
  <si>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</si>
  <si>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</si>
  <si>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</si>
  <si>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</si>
  <si>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</si>
  <si>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</si>
  <si>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</si>
  <si>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</si>
  <si>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</si>
  <si>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</si>
  <si>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</si>
  <si>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</si>
  <si>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</si>
  <si>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</si>
  <si>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</si>
  <si>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</si>
  <si>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</si>
  <si>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</si>
  <si>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</si>
  <si>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</si>
  <si>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</si>
  <si>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</si>
  <si>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</si>
  <si>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</si>
  <si>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</si>
  <si>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</si>
  <si>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</si>
  <si>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</si>
  <si>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</si>
  <si>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</si>
  <si>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</si>
  <si>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</si>
  <si>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</si>
  <si>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</si>
  <si>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</si>
  <si>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</si>
  <si>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</si>
  <si>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</si>
  <si>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</si>
  <si>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</si>
  <si>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</si>
  <si>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</si>
  <si>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</si>
  <si>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</si>
  <si>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</si>
  <si>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</si>
  <si>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</si>
  <si>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</si>
  <si>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</si>
  <si>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</si>
  <si>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</si>
  <si>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</si>
  <si>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</si>
  <si>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</si>
  <si>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</si>
  <si>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</si>
  <si>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</si>
  <si>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</si>
  <si>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</si>
  <si>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</si>
  <si>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</si>
  <si>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</si>
  <si>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</si>
  <si>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</si>
  <si>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</si>
  <si>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</si>
  <si>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</si>
  <si>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</si>
  <si>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</si>
  <si>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</si>
  <si>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</si>
  <si>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</si>
  <si>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</si>
  <si>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</si>
  <si>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</si>
  <si>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</si>
  <si>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</si>
  <si>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</si>
  <si>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</si>
  <si>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</si>
  <si>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</si>
  <si>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</si>
  <si>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</si>
  <si>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</si>
  <si>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</si>
  <si>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</si>
  <si>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</si>
  <si>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</si>
  <si>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</si>
  <si>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</si>
  <si>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</si>
  <si>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</si>
  <si>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</si>
  <si>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</si>
  <si>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</si>
  <si>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</si>
  <si>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</si>
  <si>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</si>
  <si>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</si>
  <si>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</si>
  <si>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</si>
  <si>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</si>
  <si>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</si>
  <si>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</si>
  <si>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</si>
  <si>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</si>
  <si>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</si>
  <si>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</si>
  <si>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</si>
  <si>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</si>
  <si>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</si>
  <si>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</si>
  <si>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</si>
  <si>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</si>
  <si>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</si>
  <si>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</si>
  <si>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</si>
  <si>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</si>
  <si>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</si>
  <si>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</si>
  <si>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</si>
  <si>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</si>
  <si>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</si>
  <si>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</si>
  <si>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</si>
  <si>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</si>
  <si>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</si>
  <si>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</si>
  <si>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</si>
  <si>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</si>
  <si>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</si>
  <si>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</si>
  <si>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</si>
  <si>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</si>
  <si>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</si>
  <si>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</si>
  <si>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</si>
  <si>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</si>
  <si>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</si>
  <si>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</si>
  <si>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</si>
  <si>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</si>
  <si>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</si>
  <si>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</si>
  <si>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</si>
  <si>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</si>
  <si>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</si>
  <si>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</si>
  <si>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</si>
  <si>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</si>
  <si>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</si>
  <si>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</si>
  <si>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</si>
  <si>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</si>
  <si>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</si>
  <si>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</si>
  <si>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</si>
  <si>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</si>
  <si>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</si>
  <si>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</si>
  <si>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</si>
  <si>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</si>
  <si>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</si>
  <si>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</si>
  <si>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</si>
  <si>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</si>
  <si>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</si>
  <si>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</si>
  <si>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</si>
  <si>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</si>
  <si>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</si>
  <si>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</si>
  <si>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</si>
  <si>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</si>
  <si>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</si>
  <si>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</si>
  <si>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</si>
  <si>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</si>
  <si>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</si>
  <si>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</si>
  <si>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</si>
  <si>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</si>
  <si>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</si>
  <si>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</si>
  <si>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</si>
  <si>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</si>
  <si>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</si>
  <si>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</si>
  <si>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</si>
  <si>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</si>
  <si>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</si>
  <si>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</si>
  <si>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</si>
  <si>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</si>
  <si>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</si>
  <si>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</si>
  <si>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</si>
  <si>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</si>
  <si>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</si>
  <si>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</si>
  <si>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</si>
  <si>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</si>
  <si>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</si>
  <si>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</si>
  <si>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</si>
  <si>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</si>
  <si>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</si>
  <si>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</si>
  <si>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</si>
  <si>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</si>
  <si>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</si>
  <si>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</si>
  <si>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</si>
  <si>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</si>
  <si>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</si>
  <si>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</si>
  <si>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</si>
  <si>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</si>
  <si>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</si>
  <si>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</si>
  <si>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</si>
  <si>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</si>
  <si>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</si>
  <si>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</si>
  <si>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</si>
  <si>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</si>
  <si>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</si>
  <si>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</si>
  <si>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</si>
  <si>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</si>
  <si>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</si>
  <si>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</si>
  <si>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</si>
  <si>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</si>
  <si>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</si>
  <si>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</si>
  <si>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</si>
  <si>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</si>
  <si>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</si>
  <si>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</si>
  <si>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</si>
  <si>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</si>
  <si>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</si>
  <si>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</si>
  <si>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</si>
  <si>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</si>
  <si>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</si>
  <si>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</si>
  <si>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</si>
  <si>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</si>
  <si>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</si>
  <si>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</si>
  <si>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</si>
  <si>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</si>
  <si>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</si>
  <si>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</si>
  <si>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</si>
  <si>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</si>
  <si>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</si>
  <si>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</si>
  <si>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</si>
  <si>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</si>
  <si>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</si>
  <si>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</si>
  <si>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</si>
  <si>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</si>
  <si>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</si>
  <si>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</si>
  <si>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</si>
  <si>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</si>
  <si>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</si>
  <si>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</si>
  <si>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</si>
  <si>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</si>
  <si>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</si>
  <si>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</si>
  <si>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</si>
  <si>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</si>
  <si>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</si>
  <si>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</si>
  <si>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</si>
  <si>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</si>
  <si>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</si>
  <si>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</si>
  <si>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</si>
  <si>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</si>
  <si>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</si>
  <si>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</si>
  <si>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</si>
  <si>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</si>
  <si>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</si>
  <si>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</si>
  <si>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</si>
  <si>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</si>
  <si>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</si>
  <si>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</si>
  <si>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</si>
  <si>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</si>
  <si>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</si>
  <si>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</si>
  <si>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</si>
  <si>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</si>
  <si>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</si>
  <si>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</si>
  <si>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</si>
  <si>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</si>
  <si>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</si>
  <si>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</si>
  <si>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</si>
  <si>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</si>
  <si>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</si>
  <si>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</si>
  <si>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</si>
  <si>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</si>
  <si>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</si>
  <si>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</si>
  <si>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</si>
  <si>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</si>
  <si>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</si>
  <si>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</si>
  <si>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</si>
  <si>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</si>
  <si>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</si>
  <si>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</si>
  <si>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</si>
  <si>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</si>
  <si>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</si>
  <si>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</si>
  <si>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</si>
  <si>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</si>
  <si>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</si>
  <si>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</si>
  <si>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</si>
  <si>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</si>
  <si>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</si>
  <si>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</si>
  <si>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</si>
  <si>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</si>
  <si>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</si>
  <si>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</si>
  <si>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</si>
  <si>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</si>
  <si>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</si>
  <si>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</si>
  <si>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</si>
  <si>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</si>
  <si>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</si>
  <si>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</si>
  <si>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</si>
  <si>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</si>
  <si>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</si>
  <si>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</si>
  <si>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</si>
  <si>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</si>
  <si>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</si>
  <si>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</si>
  <si>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</si>
  <si>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2021-47-10001245</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</si>
  <si>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</si>
  <si>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</si>
  <si>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</si>
  <si>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</si>
  <si>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</si>
  <si>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</si>
  <si>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</si>
  <si>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</si>
  <si>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</si>
  <si>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</si>
  <si>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</si>
  <si>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</si>
  <si>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</si>
  <si>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</si>
  <si>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</si>
  <si>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</si>
  <si>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</si>
  <si>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</si>
  <si>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</si>
  <si>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</si>
  <si>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</si>
  <si>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</si>
  <si>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</si>
  <si>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</si>
  <si>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</si>
  <si>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</si>
  <si>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</si>
  <si>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Centros de Desarrollo Infantil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</si>
</sst>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5" zoomScale="60" zoomScaleNormal="6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732</v>
      </c>
      <c r="K20" s="145">
        <v>893940500</v>
      </c>
      <c r="L20" s="146">
        <v>44242</v>
      </c>
      <c r="M20" s="146">
        <v>44561</v>
      </c>
      <c r="N20" s="129">
        <f>+(M20-L20)/30</f>
        <v>10.633333333333333</v>
      </c>
      <c r="O20" s="132"/>
      <c r="U20" s="128"/>
      <c r="V20" s="105">
        <f ca="1">NOW()</f>
        <v>44194.812580324076</v>
      </c>
      <c r="W20" s="105">
        <f ca="1">NOW()</f>
        <v>44194.812580324076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2677</v>
      </c>
      <c r="E48" s="171">
        <v>41417</v>
      </c>
      <c r="F48" s="171">
        <v>41639</v>
      </c>
      <c r="G48" s="154">
        <f>IF(AND(E48&lt;&gt;"",F48&lt;&gt;""),((F48-E48)/30),"")</f>
        <v>7.4</v>
      </c>
      <c r="H48" s="117" t="s">
        <v>2695</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2678</v>
      </c>
      <c r="E49" s="171">
        <v>41668</v>
      </c>
      <c r="F49" s="171">
        <v>41943</v>
      </c>
      <c r="G49" s="154">
        <f t="shared" ref="G49:G50" si="2">IF(AND(E49&lt;&gt;"",F49&lt;&gt;""),((F49-E49)/30),"")</f>
        <v>9.1666666666666661</v>
      </c>
      <c r="H49" s="117" t="s">
        <v>2695</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2679</v>
      </c>
      <c r="E50" s="171">
        <v>41942</v>
      </c>
      <c r="F50" s="171">
        <v>41988</v>
      </c>
      <c r="G50" s="154">
        <f t="shared" si="2"/>
        <v>1.5333333333333334</v>
      </c>
      <c r="H50" s="117" t="s">
        <v>2695</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2680</v>
      </c>
      <c r="E51" s="171">
        <v>42003</v>
      </c>
      <c r="F51" s="171">
        <v>42369</v>
      </c>
      <c r="G51" s="154">
        <f t="shared" ref="G51:G107" si="3">IF(AND(E51&lt;&gt;"",F51&lt;&gt;""),((F51-E51)/30),"")</f>
        <v>12.2</v>
      </c>
      <c r="H51" s="117" t="s">
        <v>2695</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2681</v>
      </c>
      <c r="E52" s="116" t="s">
        <v>2687</v>
      </c>
      <c r="F52" s="116" t="s">
        <v>2688</v>
      </c>
      <c r="G52" s="154">
        <f t="shared" si="3"/>
        <v>10.766666666666667</v>
      </c>
      <c r="H52" s="117" t="s">
        <v>2696</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2682</v>
      </c>
      <c r="E53" s="116" t="s">
        <v>2687</v>
      </c>
      <c r="F53" s="116" t="s">
        <v>2688</v>
      </c>
      <c r="G53" s="154">
        <f t="shared" si="3"/>
        <v>10.766666666666667</v>
      </c>
      <c r="H53" s="117" t="s">
        <v>2695</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2683</v>
      </c>
      <c r="E54" s="116" t="s">
        <v>2687</v>
      </c>
      <c r="F54" s="116" t="s">
        <v>2688</v>
      </c>
      <c r="G54" s="154">
        <f t="shared" si="3"/>
        <v>10.766666666666667</v>
      </c>
      <c r="H54" s="117" t="s">
        <v>2695</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2684</v>
      </c>
      <c r="E55" s="116" t="s">
        <v>2689</v>
      </c>
      <c r="F55" s="116" t="s">
        <v>2690</v>
      </c>
      <c r="G55" s="154">
        <f t="shared" si="3"/>
        <v>12.266666666666667</v>
      </c>
      <c r="H55" s="117" t="s">
        <v>2697</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2685</v>
      </c>
      <c r="E56" s="116" t="s">
        <v>2691</v>
      </c>
      <c r="F56" s="116" t="s">
        <v>2692</v>
      </c>
      <c r="G56" s="154">
        <f t="shared" si="3"/>
        <v>10.633333333333333</v>
      </c>
      <c r="H56" s="117" t="s">
        <v>2697</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2686</v>
      </c>
      <c r="E57" s="116" t="s">
        <v>2693</v>
      </c>
      <c r="F57" s="116" t="s">
        <v>2694</v>
      </c>
      <c r="G57" s="154">
        <f t="shared" si="3"/>
        <v>0.96666666666666667</v>
      </c>
      <c r="H57" s="117" t="s">
        <v>2697</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2702</v>
      </c>
      <c r="E114" s="139">
        <v>44176</v>
      </c>
      <c r="F114" s="139">
        <v>44773</v>
      </c>
      <c r="G114" s="154">
        <f>IF(AND(E114&lt;&gt;"",F114&lt;&gt;""),((F114-E114)/30),"")</f>
        <v>19.899999999999999</v>
      </c>
      <c r="H114" s="117" t="s">
        <v>2703</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44697025</v>
      </c>
      <c r="F185" s="92"/>
      <c r="G185" s="93"/>
      <c r="H185" s="88"/>
      <c r="I185" s="90" t="s">
        <v>2627</v>
      </c>
      <c r="J185" s="160">
        <f>+SUM(M179:M183)</f>
        <v>0.02</v>
      </c>
      <c r="K185" s="197" t="s">
        <v>2628</v>
      </c>
      <c r="L185" s="197"/>
      <c r="M185" s="94">
        <f>+J185*(SUM(K20:K35))</f>
        <v>17878810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2698</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2699</v>
      </c>
      <c r="J211" s="27" t="s">
        <v>2622</v>
      </c>
      <c r="K211" s="142" t="s">
        <v>2699</v>
      </c>
      <c r="L211" s="21"/>
      <c r="M211" s="21"/>
      <c r="N211" s="21"/>
      <c r="O211" s="8"/>
    </row>
    <row r="212" spans="1:15" x14ac:dyDescent="0.25">
      <c r="A212" s="9"/>
      <c r="B212" s="27" t="s">
        <v>2619</v>
      </c>
      <c r="C212" s="141" t="s">
        <v>2698</v>
      </c>
      <c r="D212" s="21"/>
      <c r="G212" s="27" t="s">
        <v>2621</v>
      </c>
      <c r="H212" s="142" t="s">
        <v>2700</v>
      </c>
      <c r="J212" s="27" t="s">
        <v>2623</v>
      </c>
      <c r="K212" s="14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