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<sst xmlns="http://schemas.openxmlformats.org/spreadsheetml/2006/main" count="3286" uniqueCount="2768">
  <si>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</si>
  <si>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</si>
  <si>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</si>
  <si>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</si>
  <si>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</si>
  <si>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</si>
  <si>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</si>
  <si>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</si>
  <si>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</si>
  <si>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</si>
  <si>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</si>
  <si>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</si>
  <si>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</si>
  <si>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</si>
  <si>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</si>
  <si>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</si>
  <si>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</si>
  <si>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</si>
  <si>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</si>
  <si>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</si>
  <si>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</si>
  <si>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</si>
  <si>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</si>
  <si>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</si>
  <si>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</si>
  <si>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</si>
  <si>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</si>
  <si>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</si>
  <si>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</si>
  <si>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</si>
  <si>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</si>
  <si>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</si>
  <si>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</si>
  <si>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</si>
  <si>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</si>
  <si>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</si>
  <si>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</si>
  <si>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</si>
  <si>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</si>
  <si>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</si>
  <si>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</si>
  <si>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</si>
  <si>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</si>
  <si>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</si>
  <si>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</si>
  <si>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</si>
  <si>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</si>
  <si>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</si>
  <si>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</si>
  <si>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</si>
  <si>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</si>
  <si>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</si>
  <si>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</si>
  <si>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</si>
  <si>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</si>
  <si>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</si>
  <si>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</si>
  <si>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</si>
  <si>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</si>
  <si>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</si>
  <si>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</si>
  <si>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</si>
  <si>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</si>
  <si>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</si>
  <si>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</si>
  <si>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</si>
  <si>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</si>
  <si>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</si>
  <si>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</si>
  <si>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</si>
  <si>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</si>
  <si>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</si>
  <si>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</si>
  <si>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</si>
  <si>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</si>
  <si>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</si>
  <si>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</si>
  <si>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</si>
  <si>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</si>
  <si>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</si>
  <si>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</si>
  <si>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</si>
  <si>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</si>
  <si>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</si>
  <si>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</si>
  <si>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</si>
  <si>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</si>
  <si>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</si>
  <si>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</si>
  <si>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</si>
  <si>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</si>
  <si>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</si>
  <si>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</si>
  <si>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</si>
  <si>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</si>
  <si>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</si>
  <si>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</si>
  <si>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</si>
  <si>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</si>
  <si>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</si>
  <si>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</si>
  <si>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</si>
  <si>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</si>
  <si>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</si>
  <si>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</si>
  <si>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</si>
  <si>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</si>
  <si>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</si>
  <si>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</si>
  <si>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</si>
  <si>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</si>
  <si>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</si>
  <si>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</si>
  <si>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</si>
  <si>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</si>
  <si>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</si>
  <si>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</si>
  <si>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</si>
  <si>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</si>
  <si>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</si>
  <si>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</si>
  <si>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</si>
  <si>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</si>
  <si>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</si>
  <si>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</si>
  <si>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</si>
  <si>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</si>
  <si>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</si>
  <si>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</si>
  <si>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</si>
  <si>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</si>
  <si>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</si>
  <si>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</si>
  <si>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</si>
  <si>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</si>
  <si>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</si>
  <si>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</si>
  <si>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</si>
  <si>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</si>
  <si>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</si>
  <si>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</si>
  <si>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</si>
  <si>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</si>
  <si>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</si>
  <si>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</si>
  <si>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</si>
  <si>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</si>
  <si>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</si>
  <si>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</si>
  <si>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</si>
  <si>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</si>
  <si>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</si>
  <si>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</si>
  <si>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</si>
  <si>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</si>
  <si>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</si>
  <si>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</si>
  <si>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</si>
  <si>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</si>
  <si>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</si>
  <si>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</si>
  <si>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</si>
  <si>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</si>
  <si>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</si>
  <si>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</si>
  <si>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</si>
  <si>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</si>
  <si>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</si>
  <si>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</si>
  <si>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</si>
  <si>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</si>
  <si>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</si>
  <si>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</si>
  <si>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</si>
  <si>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</si>
  <si>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</si>
  <si>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</si>
  <si>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</si>
  <si>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</si>
  <si>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</si>
  <si>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</si>
  <si>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</si>
  <si>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</si>
  <si>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</si>
  <si>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</si>
  <si>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</si>
  <si>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</si>
  <si>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</si>
  <si>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</si>
  <si>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</si>
  <si>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</si>
  <si>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</si>
  <si>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</si>
  <si>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</si>
  <si>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</si>
  <si>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</si>
  <si>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</si>
  <si>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</si>
  <si>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</si>
  <si>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</si>
  <si>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</si>
  <si>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</si>
  <si>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</si>
  <si>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</si>
  <si>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</si>
  <si>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</si>
  <si>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</si>
  <si>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</si>
  <si>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</si>
  <si>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</si>
  <si>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</si>
  <si>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</si>
  <si>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</si>
  <si>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</si>
  <si>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</si>
  <si>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</si>
  <si>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</si>
  <si>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</si>
  <si>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</si>
  <si>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</si>
  <si>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</si>
  <si>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</si>
  <si>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</si>
  <si>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</si>
  <si>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</si>
  <si>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</si>
  <si>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</si>
  <si>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</si>
  <si>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</si>
  <si>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</si>
  <si>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</si>
  <si>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</si>
  <si>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</si>
  <si>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</si>
  <si>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</si>
  <si>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</si>
  <si>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</si>
  <si>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</si>
  <si>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</si>
  <si>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</si>
  <si>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</si>
  <si>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</si>
  <si>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</si>
  <si>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</si>
  <si>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</si>
  <si>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</si>
  <si>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</si>
  <si>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</si>
  <si>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</si>
  <si>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</si>
  <si>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</si>
  <si>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</si>
  <si>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</si>
  <si>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</si>
  <si>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</si>
  <si>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</si>
  <si>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</si>
  <si>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</si>
  <si>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</si>
  <si>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</si>
  <si>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</si>
  <si>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</si>
  <si>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</si>
  <si>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</si>
  <si>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</si>
  <si>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</si>
  <si>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</si>
  <si>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</si>
  <si>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</si>
  <si>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</si>
  <si>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</si>
  <si>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</si>
  <si>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</si>
  <si>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</si>
  <si>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</si>
  <si>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</si>
  <si>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</si>
  <si>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</si>
  <si>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</si>
  <si>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</si>
  <si>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</si>
  <si>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</si>
  <si>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</si>
  <si>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</si>
  <si>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</si>
  <si>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</si>
  <si>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</si>
  <si>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</si>
  <si>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</si>
  <si>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</si>
  <si>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</si>
  <si>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</si>
  <si>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</si>
  <si>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</si>
  <si>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</si>
  <si>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</si>
  <si>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</si>
  <si>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</si>
  <si>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</si>
  <si>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</si>
  <si>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</si>
  <si>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</si>
  <si>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</si>
  <si>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</si>
  <si>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</si>
  <si>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</si>
  <si>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</si>
  <si>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</si>
  <si>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</si>
  <si>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</si>
  <si>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</si>
  <si>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</si>
  <si>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</si>
  <si>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</si>
  <si>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</si>
  <si>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</si>
  <si>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</si>
  <si>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</si>
  <si>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</si>
  <si>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</si>
  <si>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</si>
  <si>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</si>
  <si>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</si>
  <si>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</si>
  <si>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</si>
  <si>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</si>
  <si>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</si>
  <si>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</si>
  <si>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</si>
  <si>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</si>
  <si>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</si>
  <si>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</si>
  <si>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</si>
  <si>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</si>
  <si>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</si>
  <si>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</si>
  <si>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</si>
  <si>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</si>
  <si>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</si>
  <si>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</si>
  <si>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</si>
  <si>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</si>
  <si>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</si>
  <si>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</si>
  <si>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</si>
  <si>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</si>
  <si>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</si>
  <si>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</si>
  <si>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</si>
  <si>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</si>
  <si>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</si>
  <si>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</si>
  <si>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</si>
  <si>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</si>
  <si>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</si>
  <si>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</si>
  <si>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</si>
  <si>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</si>
  <si>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</si>
  <si>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</si>
  <si>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</si>
  <si>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</si>
  <si>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</si>
  <si>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</si>
  <si>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</si>
  <si>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</si>
  <si>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</si>
  <si>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</si>
  <si>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</si>
  <si>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</si>
  <si>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</si>
  <si>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</si>
  <si>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</si>
  <si>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</si>
  <si>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</si>
  <si>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</si>
  <si>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</si>
  <si>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</si>
  <si>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</si>
  <si>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</si>
  <si>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</si>
  <si>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</si>
  <si>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</si>
  <si>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</si>
  <si>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</si>
  <si>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</si>
  <si>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</si>
  <si>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</si>
  <si>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</si>
  <si>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</si>
  <si>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</si>
  <si>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</si>
  <si>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</si>
  <si>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</si>
  <si>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</si>
  <si>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</si>
  <si>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</si>
  <si>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</si>
  <si>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</si>
  <si>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</si>
  <si>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</si>
  <si>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</si>
  <si>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</si>
  <si>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</si>
  <si>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</si>
  <si>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</si>
  <si>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</si>
  <si>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</si>
  <si>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</si>
  <si>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</si>
  <si>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</si>
  <si>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</si>
  <si>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</si>
  <si>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</si>
  <si>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</si>
  <si>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</si>
  <si>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</si>
  <si>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</si>
  <si>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</si>
  <si>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</si>
  <si>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</si>
  <si>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</si>
  <si>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</si>
  <si>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</si>
  <si>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</si>
  <si>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</si>
  <si>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</si>
  <si>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</si>
  <si>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</si>
  <si>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</si>
  <si>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</si>
  <si>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</si>
  <si>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</si>
  <si>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</si>
  <si>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</si>
  <si>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</si>
  <si>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</si>
  <si>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</si>
  <si>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</si>
  <si>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</si>
  <si>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</si>
  <si>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</si>
  <si>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</si>
  <si>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</si>
  <si>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</si>
  <si>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</si>
  <si>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</si>
  <si>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</si>
  <si>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</si>
  <si>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</si>
  <si>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</si>
  <si>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</si>
  <si>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</si>
  <si>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</si>
  <si>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</si>
  <si>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</si>
  <si>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</si>
  <si>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</si>
  <si>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</si>
  <si>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</si>
  <si>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</si>
  <si>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</si>
  <si>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</si>
  <si>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</si>
  <si>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</si>
  <si>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</si>
  <si>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</si>
  <si>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</si>
  <si>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</si>
  <si>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</si>
  <si>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</si>
  <si>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</si>
  <si>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</si>
  <si>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</si>
  <si>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</si>
  <si>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</si>
  <si>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</si>
  <si>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</si>
  <si>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</si>
  <si>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</si>
  <si>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</si>
  <si>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</si>
  <si>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</si>
  <si>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</si>
  <si>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</si>
  <si>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</si>
  <si>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</si>
  <si>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</si>
  <si>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</si>
  <si>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</si>
  <si>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</si>
  <si>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</si>
  <si>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</si>
  <si>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</si>
  <si>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</si>
  <si>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</si>
  <si>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</si>
  <si>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</si>
  <si>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</si>
  <si>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</si>
  <si>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</si>
  <si>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</si>
  <si>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</si>
  <si>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</si>
  <si>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</si>
  <si>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</si>
  <si>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</si>
  <si>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</si>
  <si>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</si>
  <si>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</si>
  <si>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</si>
  <si>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</si>
  <si>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</si>
  <si>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</si>
  <si>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</si>
  <si>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</si>
  <si>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</si>
  <si>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</si>
  <si>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</si>
  <si>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</si>
  <si>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</si>
  <si>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</si>
  <si>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</si>
  <si>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</si>
  <si>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</si>
  <si>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</si>
  <si>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</si>
  <si>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</si>
  <si>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</si>
  <si>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</si>
  <si>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</si>
  <si>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</si>
  <si>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</si>
  <si>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</si>
  <si>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</si>
  <si>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</si>
  <si>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</si>
  <si>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</si>
  <si>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</si>
  <si>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</si>
  <si>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</si>
  <si>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</si>
  <si>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</si>
  <si>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</si>
  <si>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</si>
  <si>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</si>
  <si>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</si>
  <si>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</si>
  <si>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</si>
  <si>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</si>
  <si>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</si>
  <si>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</si>
  <si>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</si>
  <si>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</si>
  <si>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</si>
  <si>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</si>
  <si>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</si>
  <si>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</si>
  <si>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</si>
  <si>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</si>
  <si>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</si>
  <si>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</si>
  <si>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</si>
  <si>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</si>
  <si>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</si>
  <si>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</si>
  <si>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</si>
  <si>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</si>
  <si>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</si>
  <si>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</si>
  <si>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</si>
  <si>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</si>
  <si>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</si>
  <si>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</si>
  <si>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</si>
  <si>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</si>
  <si>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</si>
  <si>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</si>
  <si>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</si>
  <si>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</si>
  <si>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</si>
  <si>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</si>
  <si>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</si>
  <si>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</si>
  <si>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</si>
  <si>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</si>
  <si>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</si>
  <si>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</si>
  <si>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</si>
  <si>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</si>
  <si>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</si>
  <si>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</si>
  <si>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</si>
  <si>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</si>
  <si>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</si>
  <si>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</si>
  <si>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</si>
  <si>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</si>
  <si>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</si>
  <si>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</si>
  <si>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</si>
  <si>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</si>
  <si>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</si>
  <si>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</si>
  <si>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</si>
  <si>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</si>
  <si>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</si>
  <si>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</si>
  <si>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</si>
  <si>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</si>
  <si>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</si>
  <si>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</si>
  <si>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</si>
  <si>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</si>
  <si>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</si>
  <si>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</si>
  <si>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</si>
  <si>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</si>
  <si>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</si>
  <si>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</si>
  <si>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</si>
  <si>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</si>
  <si>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</si>
  <si>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</si>
  <si>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</si>
  <si>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</si>
  <si>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</si>
  <si>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</si>
  <si>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</si>
  <si>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</si>
  <si>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</si>
  <si>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</si>
  <si>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</si>
  <si>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</si>
  <si>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</si>
  <si>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</si>
  <si>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</si>
  <si>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</si>
  <si>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</si>
  <si>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</si>
  <si>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</si>
  <si>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</si>
  <si>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</si>
  <si>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</si>
  <si>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</si>
  <si>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</si>
  <si>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</si>
  <si>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</si>
  <si>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</si>
  <si>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</si>
  <si>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</si>
  <si>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</si>
  <si>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</si>
  <si>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</si>
  <si>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</si>
  <si>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</si>
  <si>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</si>
  <si>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</si>
  <si>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</si>
  <si>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</si>
  <si>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</si>
  <si>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</si>
  <si>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</si>
  <si>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</si>
  <si>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</si>
  <si>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</si>
  <si>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</si>
  <si>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</si>
  <si>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</si>
  <si>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</si>
  <si>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</si>
  <si>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</si>
  <si>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</si>
  <si>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</si>
  <si>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</si>
  <si>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</si>
  <si>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</si>
  <si>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</si>
  <si>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</si>
  <si>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</si>
  <si>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</si>
  <si>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</si>
  <si>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</si>
  <si>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</si>
  <si>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</si>
  <si>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</si>
  <si>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</si>
  <si>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</si>
  <si>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</si>
  <si>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</si>
  <si>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</si>
  <si>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</si>
  <si>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</si>
  <si>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</si>
  <si>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</si>
  <si>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</si>
  <si>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</si>
  <si>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</si>
  <si>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</si>
  <si>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</si>
  <si>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</si>
  <si>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</si>
  <si>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</si>
  <si>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</si>
  <si>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</si>
  <si>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</si>
  <si>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</si>
  <si>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</si>
  <si>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</si>
  <si>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</si>
  <si>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</si>
  <si>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</si>
  <si>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</si>
  <si>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</si>
  <si>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</si>
  <si>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</si>
  <si>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</si>
  <si>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</si>
  <si>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</si>
  <si>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</si>
  <si>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</si>
  <si>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</si>
  <si>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</si>
  <si>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</si>
  <si>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</si>
  <si>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</si>
  <si>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</si>
  <si>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</si>
  <si>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</si>
  <si>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</si>
  <si>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</si>
  <si>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</si>
  <si>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</si>
  <si>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</si>
  <si>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</si>
  <si>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</si>
  <si>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</si>
  <si>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</si>
  <si>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</si>
  <si>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</si>
  <si>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</si>
  <si>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</si>
  <si>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</si>
  <si>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</si>
  <si>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</si>
  <si>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</si>
  <si>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</si>
  <si>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</si>
  <si>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</si>
  <si>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</si>
  <si>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</si>
  <si>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</si>
  <si>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</si>
  <si>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</si>
  <si>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</si>
  <si>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</si>
  <si>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</si>
  <si>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</si>
  <si>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</si>
  <si>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</si>
  <si>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</si>
  <si>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</si>
  <si>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</si>
  <si>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</si>
  <si>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</si>
  <si>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</si>
  <si>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</si>
  <si>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</si>
  <si>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</si>
  <si>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</si>
  <si>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</si>
  <si>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</si>
  <si>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</si>
  <si>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</si>
  <si>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</si>
  <si>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</si>
  <si>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</si>
  <si>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</si>
  <si>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</si>
  <si>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</si>
  <si>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</si>
  <si>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</si>
  <si>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</si>
  <si>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</si>
  <si>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</si>
  <si>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</si>
  <si>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</si>
  <si>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</si>
  <si>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</si>
  <si>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</si>
  <si>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</si>
  <si>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</si>
  <si>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</si>
  <si>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</si>
  <si>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</si>
  <si>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</si>
  <si>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</si>
  <si>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</si>
  <si>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</si>
  <si>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</si>
  <si>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</si>
  <si>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</si>
  <si>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</si>
  <si>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</si>
  <si>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</si>
  <si>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</si>
  <si>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</si>
  <si>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</si>
  <si>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</si>
  <si>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</si>
  <si>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</si>
  <si>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</si>
  <si>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</si>
  <si>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</si>
  <si>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</si>
  <si>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</si>
  <si>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</si>
  <si>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</si>
  <si>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</si>
  <si>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</si>
  <si>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</si>
  <si>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</si>
  <si>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</si>
  <si>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</si>
  <si>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</si>
  <si>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</si>
  <si>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</si>
  <si>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</si>
  <si>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</si>
  <si>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</si>
  <si>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</si>
  <si>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</si>
  <si>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</si>
  <si>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</si>
  <si>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</si>
  <si>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</si>
  <si>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</si>
  <si>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</si>
  <si>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</si>
  <si>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</si>
  <si>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</si>
  <si>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</si>
  <si>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</si>
  <si>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</si>
  <si>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</si>
  <si>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</si>
  <si>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</si>
  <si>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</si>
  <si>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</si>
  <si>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</si>
  <si>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</si>
  <si>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</si>
  <si>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</si>
  <si>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</si>
  <si>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</si>
  <si>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</si>
  <si>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</si>
  <si>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</si>
  <si>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</si>
  <si>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</si>
  <si>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</si>
  <si>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</si>
  <si>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</si>
  <si>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</si>
  <si>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</si>
  <si>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</si>
  <si>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</si>
  <si>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</si>
  <si>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</si>
  <si>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</si>
  <si>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</si>
  <si>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</si>
  <si>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</si>
  <si>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</si>
  <si>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</si>
  <si>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</si>
  <si>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</si>
  <si>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</si>
  <si>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</si>
  <si>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</si>
  <si>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</si>
  <si>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</si>
  <si>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</si>
  <si>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</si>
  <si>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</si>
  <si>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</si>
  <si>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</si>
  <si>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</si>
  <si>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</si>
  <si>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</si>
  <si>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</si>
  <si>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</si>
  <si>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</si>
  <si>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</si>
  <si>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</si>
  <si>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</si>
  <si>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</si>
  <si>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</si>
  <si>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</si>
  <si>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</si>
  <si>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</si>
  <si>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</si>
  <si>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</si>
  <si>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</si>
  <si>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</si>
  <si>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</si>
  <si>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</si>
  <si>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</si>
  <si>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</si>
  <si>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</si>
  <si>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</si>
  <si>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</si>
  <si>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</si>
  <si>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</si>
  <si>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</si>
  <si>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</si>
  <si>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</si>
  <si>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</si>
  <si>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</si>
  <si>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</si>
  <si>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</si>
  <si>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</si>
  <si>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</si>
  <si>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</si>
  <si>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</si>
  <si>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</si>
  <si>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</si>
  <si>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</si>
  <si>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</si>
  <si>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</si>
  <si>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</si>
  <si>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</si>
  <si>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</si>
  <si>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</si>
  <si>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</si>
  <si>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</si>
  <si>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</si>
  <si>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</si>
  <si>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</si>
  <si>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</si>
  <si>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</si>
  <si>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</si>
  <si>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</si>
  <si>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</si>
  <si>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</si>
  <si>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</si>
  <si>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</si>
  <si>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</si>
  <si>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</si>
  <si>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</si>
  <si>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</si>
  <si>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</si>
  <si>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</si>
  <si>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</si>
  <si>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</si>
  <si>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</si>
  <si>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</si>
  <si>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</si>
  <si>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</si>
  <si>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</si>
  <si>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</si>
  <si>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</si>
  <si>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</si>
  <si>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</si>
  <si>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</si>
  <si>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</si>
  <si>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</si>
  <si>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</si>
  <si>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</si>
  <si>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</si>
  <si>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</si>
  <si>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</si>
  <si>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</si>
  <si>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</si>
  <si>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</si>
  <si>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</si>
  <si>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</si>
  <si>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</si>
  <si>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</si>
  <si>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</si>
  <si>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</si>
  <si>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</si>
  <si>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</si>
  <si>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</si>
  <si>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</si>
  <si>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</si>
  <si>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</si>
  <si>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</si>
  <si>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</si>
  <si>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</si>
  <si>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</si>
  <si>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</si>
  <si>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</si>
  <si>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</si>
  <si>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</si>
  <si>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</si>
  <si>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</si>
  <si>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</si>
  <si>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</si>
  <si>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</si>
  <si>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</si>
  <si>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</si>
  <si>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</si>
  <si>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</si>
  <si>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</si>
  <si>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</si>
  <si>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</si>
  <si>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</si>
  <si>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</si>
  <si>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</si>
  <si>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</si>
  <si>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</si>
  <si>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</si>
  <si>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</si>
  <si>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</si>
  <si>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</si>
  <si>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</si>
  <si>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</si>
  <si>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</si>
  <si>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</si>
  <si>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</si>
  <si>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</si>
  <si>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</si>
  <si>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</si>
  <si>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</si>
  <si>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</si>
  <si>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</si>
  <si>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</si>
  <si>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</si>
  <si>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</si>
  <si>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</si>
  <si>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</si>
  <si>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</si>
  <si>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</si>
  <si>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</si>
  <si>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</si>
  <si>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</si>
  <si>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</si>
  <si>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</si>
  <si>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</si>
  <si>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</si>
  <si>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</si>
  <si>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</si>
  <si>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</si>
  <si>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</si>
  <si>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</si>
  <si>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</si>
  <si>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</si>
  <si>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</si>
  <si>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</si>
  <si>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</si>
  <si>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</si>
  <si>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</si>
  <si>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</si>
  <si>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</si>
  <si>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</si>
  <si>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</si>
  <si>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</si>
  <si>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</si>
  <si>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</si>
  <si>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</si>
  <si>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</si>
  <si>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</si>
  <si>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</si>
  <si>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</si>
  <si>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</si>
  <si>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</si>
  <si>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</si>
  <si>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</si>
  <si>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</si>
  <si>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</si>
  <si>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</si>
  <si>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</si>
  <si>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</si>
  <si>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</si>
  <si>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</si>
  <si>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</si>
  <si>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</si>
  <si>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</si>
  <si>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</si>
  <si>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</si>
  <si>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</si>
  <si>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</si>
  <si>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</si>
  <si>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</si>
  <si>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</si>
  <si>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</si>
  <si>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</si>
  <si>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</si>
  <si>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</si>
  <si>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</si>
  <si>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</si>
  <si>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</si>
  <si>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</si>
  <si>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</si>
  <si>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</si>
  <si>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</si>
  <si>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</si>
  <si>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</si>
  <si>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</si>
  <si>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</si>
  <si>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</si>
  <si>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</si>
  <si>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</si>
  <si>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</si>
  <si>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</si>
  <si>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</si>
  <si>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</si>
  <si>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</si>
  <si>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</si>
  <si>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</si>
  <si>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</si>
  <si>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</si>
  <si>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</si>
  <si>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</si>
  <si>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</si>
  <si>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</si>
  <si>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</si>
  <si>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</si>
  <si>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</si>
  <si>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</si>
  <si>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</si>
  <si>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</si>
  <si>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</si>
  <si>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</si>
  <si>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</si>
  <si>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</si>
  <si>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</si>
  <si>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</si>
  <si>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</si>
  <si>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</si>
  <si>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</si>
  <si>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</si>
  <si>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</si>
  <si>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</si>
  <si>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</si>
  <si>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</si>
  <si>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</si>
  <si>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</si>
  <si>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</si>
  <si>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</si>
  <si>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</si>
  <si>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</si>
  <si>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</si>
  <si>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</si>
  <si>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</si>
  <si>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</si>
  <si>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</si>
  <si>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</si>
  <si>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</si>
  <si>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</si>
  <si>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</si>
  <si>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</si>
  <si>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</si>
  <si>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</si>
  <si>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</si>
  <si>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</si>
  <si>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</si>
  <si>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</si>
  <si>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</si>
  <si>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</si>
  <si>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</si>
  <si>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</si>
  <si>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</si>
  <si>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</si>
  <si>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</si>
  <si>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</si>
  <si>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</si>
  <si>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</si>
  <si>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</si>
  <si>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</si>
  <si>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</si>
  <si>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</si>
  <si>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</si>
  <si>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</si>
  <si>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</si>
  <si>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</si>
  <si>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</si>
  <si>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</si>
  <si>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</si>
  <si>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</si>
  <si>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</si>
  <si>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</si>
  <si>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</si>
  <si>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</si>
  <si>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</si>
  <si>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</si>
  <si>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</si>
  <si>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</si>
  <si>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</si>
  <si>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</si>
  <si>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</si>
  <si>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</si>
  <si>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</si>
  <si>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</si>
  <si>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</si>
  <si>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</si>
  <si>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</si>
  <si>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</si>
  <si>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</si>
  <si>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</si>
  <si>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</si>
  <si>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</si>
  <si>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</si>
  <si>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</si>
  <si>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</si>
  <si>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</si>
  <si>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</si>
  <si>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</si>
  <si>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</si>
  <si>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</si>
  <si>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</si>
  <si>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</si>
  <si>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</si>
  <si>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</si>
  <si>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</si>
  <si>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</si>
  <si>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</si>
  <si>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</si>
  <si>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</si>
  <si>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</si>
  <si>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</si>
  <si>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</si>
  <si>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</si>
  <si>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</si>
  <si>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</si>
  <si>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</si>
  <si>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</si>
  <si>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</si>
  <si>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</si>
  <si>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</si>
  <si>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</si>
  <si>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</si>
  <si>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</si>
  <si>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</si>
  <si>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</si>
  <si>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</si>
  <si>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</si>
  <si>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</si>
  <si>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</si>
  <si>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</si>
  <si>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</si>
  <si>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</si>
  <si>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</si>
  <si>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</si>
  <si>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</si>
  <si>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</si>
  <si>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</si>
  <si>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</si>
  <si>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</si>
  <si>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</si>
  <si>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</si>
  <si>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</si>
  <si>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</si>
  <si>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</si>
  <si>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</si>
  <si>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</si>
  <si>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</si>
  <si>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</si>
  <si>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</si>
  <si>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</si>
  <si>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</si>
  <si>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</si>
  <si>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</si>
  <si>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</si>
  <si>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</si>
  <si>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</si>
  <si>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</si>
  <si>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</si>
  <si>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</si>
  <si>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</si>
  <si>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</si>
  <si>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</si>
  <si>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</si>
  <si>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</si>
  <si>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</si>
  <si>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</si>
  <si>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</si>
  <si>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</si>
  <si>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</si>
  <si>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</si>
  <si>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</si>
  <si>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</si>
  <si>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</si>
  <si>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</si>
  <si>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</si>
  <si>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</si>
  <si>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</si>
  <si>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</si>
  <si>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</si>
  <si>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</si>
  <si>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</si>
  <si>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</si>
  <si>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</si>
  <si>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</si>
  <si>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</si>
  <si>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</si>
  <si>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</si>
  <si>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</si>
  <si>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</si>
  <si>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</si>
  <si>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</si>
  <si>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</si>
  <si>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</si>
  <si>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</si>
  <si>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</si>
  <si>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</si>
  <si>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</si>
  <si>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</si>
  <si>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</si>
  <si>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</si>
  <si>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</si>
  <si>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</si>
  <si>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</si>
  <si>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</si>
  <si>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</si>
  <si>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</si>
  <si>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</si>
  <si>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</si>
  <si>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</si>
  <si>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</si>
  <si>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</si>
  <si>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</si>
  <si>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</si>
  <si>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</si>
  <si>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</si>
  <si>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</si>
  <si>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</si>
  <si>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</si>
  <si>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</si>
  <si>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</si>
  <si>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</si>
  <si>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</si>
  <si>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</si>
  <si>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</si>
  <si>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</si>
  <si>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</si>
  <si>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</si>
  <si>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</si>
  <si>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</si>
  <si>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</si>
  <si>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</si>
  <si>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</si>
  <si>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</si>
  <si>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</si>
  <si>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</si>
  <si>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</si>
  <si>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</si>
  <si>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</si>
  <si>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</si>
  <si>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</si>
  <si>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</si>
  <si>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</si>
  <si>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</si>
  <si>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</si>
  <si>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</si>
  <si>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</si>
  <si>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</si>
  <si>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</si>
  <si>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</si>
  <si>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</si>
  <si>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</si>
  <si>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</si>
  <si>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</si>
  <si>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</si>
  <si>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</si>
  <si>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</si>
  <si>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</si>
  <si>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</si>
  <si>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</si>
  <si>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</si>
  <si>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</si>
  <si>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</si>
  <si>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</si>
  <si>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</si>
  <si>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</si>
  <si>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</si>
  <si>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</si>
  <si>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</si>
  <si>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</si>
  <si>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</si>
  <si>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</si>
  <si>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</si>
  <si>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</si>
  <si>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</si>
  <si>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</si>
  <si>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</si>
  <si>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</si>
  <si>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</si>
  <si>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</si>
  <si>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</si>
  <si>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</si>
  <si>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</si>
  <si>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</si>
  <si>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</si>
  <si>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</si>
  <si>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</si>
  <si>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</si>
  <si>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</si>
  <si>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</si>
  <si>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</si>
  <si>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</si>
  <si>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</si>
  <si>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</si>
  <si>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</si>
  <si>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</si>
  <si>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</si>
  <si>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</si>
  <si>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</si>
  <si>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</si>
  <si>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</si>
  <si>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</si>
  <si>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</si>
  <si>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</si>
  <si>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</si>
  <si>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</si>
  <si>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</si>
  <si>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</si>
  <si>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</si>
  <si>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</si>
  <si>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</si>
  <si>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</si>
  <si>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</si>
  <si>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</si>
  <si>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</si>
  <si>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</si>
  <si>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</si>
  <si>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</si>
  <si>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</si>
  <si>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</si>
  <si>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</si>
  <si>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</si>
  <si>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</si>
  <si>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</si>
  <si>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</si>
  <si>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</si>
  <si>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</si>
  <si>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</si>
  <si>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</si>
  <si>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</si>
  <si>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</si>
  <si>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</si>
  <si>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</si>
  <si>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</si>
  <si>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</si>
  <si>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</si>
  <si>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</si>
  <si>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</si>
  <si>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</si>
  <si>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</si>
  <si>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</si>
  <si>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</si>
  <si>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</si>
  <si>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</si>
  <si>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</si>
  <si>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</si>
  <si>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</si>
  <si>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</si>
  <si>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</si>
  <si>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</si>
  <si>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</si>
  <si>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</si>
  <si>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</si>
  <si>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</si>
  <si>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</si>
  <si>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</si>
  <si>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</si>
  <si>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</si>
  <si>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</si>
  <si>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</si>
  <si>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</si>
  <si>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</si>
  <si>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</si>
  <si>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</si>
  <si>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</si>
  <si>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</si>
  <si>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</si>
  <si>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</si>
  <si>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</si>
  <si>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</si>
  <si>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</si>
  <si>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</si>
  <si>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</si>
  <si>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</si>
  <si>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</si>
  <si>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</si>
  <si>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</si>
  <si>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</si>
  <si>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</si>
  <si>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</si>
  <si>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</si>
  <si>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</si>
  <si>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</si>
  <si>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</si>
  <si>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</si>
  <si>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</si>
  <si>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</si>
  <si>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</si>
  <si>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</si>
  <si>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</si>
  <si>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</si>
  <si>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</si>
  <si>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</si>
  <si>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</si>
  <si>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</si>
  <si>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</si>
  <si>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</si>
  <si>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</si>
  <si>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</si>
  <si>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</si>
  <si>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</si>
  <si>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</si>
  <si>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</si>
  <si>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</si>
  <si>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</si>
  <si>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</si>
  <si>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</si>
  <si>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</si>
  <si>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</si>
  <si>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</si>
  <si>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</si>
  <si>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</si>
  <si>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</si>
  <si>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</si>
  <si>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</si>
  <si>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</si>
  <si>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</si>
  <si>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</si>
  <si>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</si>
  <si>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</si>
  <si>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</si>
  <si>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</si>
  <si>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</si>
  <si>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</si>
  <si>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</si>
  <si>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</si>
  <si>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</si>
  <si>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</si>
  <si>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</si>
  <si>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</si>
  <si>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</si>
  <si>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</si>
  <si>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</si>
  <si>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</si>
  <si>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</si>
  <si>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</si>
  <si>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</si>
  <si>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</si>
  <si>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</si>
  <si>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</si>
  <si>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</si>
  <si>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</si>
  <si>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</si>
  <si>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</si>
  <si>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</si>
  <si>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</si>
  <si>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</si>
  <si>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</si>
  <si>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</si>
  <si>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</si>
  <si>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</si>
  <si>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</si>
  <si>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</si>
  <si>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</si>
  <si>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</si>
  <si>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</si>
  <si>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</si>
  <si>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</si>
  <si>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</si>
  <si>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</si>
  <si>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</si>
  <si>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</si>
  <si>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</si>
  <si>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</si>
  <si>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</si>
  <si>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</si>
  <si>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</si>
  <si>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</si>
  <si>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</si>
  <si>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</si>
  <si>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</si>
  <si>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</si>
  <si>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</si>
  <si>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</si>
  <si>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</si>
  <si>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</si>
  <si>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</si>
  <si>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</si>
  <si>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</si>
  <si>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</si>
  <si>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</si>
  <si>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</si>
  <si>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</si>
  <si>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</si>
  <si>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</si>
  <si>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</si>
  <si>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</si>
  <si>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</si>
  <si>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</si>
  <si>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</si>
  <si>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</si>
  <si>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</si>
  <si>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</si>
  <si>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</si>
  <si>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</si>
  <si>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</si>
  <si>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</si>
  <si>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</si>
  <si>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</si>
  <si>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</si>
  <si>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</si>
  <si>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</si>
  <si>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</si>
  <si>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</si>
  <si>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</si>
  <si>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</si>
  <si>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</si>
  <si>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</si>
  <si>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</si>
  <si>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</si>
  <si>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</si>
  <si>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</si>
  <si>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</si>
  <si>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</si>
  <si>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</si>
  <si>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</si>
  <si>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</si>
  <si>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</si>
  <si>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</si>
  <si>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</si>
  <si>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</si>
  <si>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</si>
  <si>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</si>
  <si>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</si>
  <si>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</si>
  <si>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</si>
  <si>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</si>
  <si>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</si>
  <si>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</si>
  <si>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</si>
  <si>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</si>
  <si>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</si>
  <si>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</si>
  <si>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</si>
  <si>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</si>
  <si>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</si>
  <si>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</si>
  <si>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</si>
  <si>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</si>
  <si>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</si>
  <si>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</si>
  <si>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</si>
  <si>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</si>
  <si>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</si>
  <si>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</si>
  <si>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</si>
  <si>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</si>
  <si>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</si>
  <si>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</si>
  <si>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</si>
  <si>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</si>
  <si>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</si>
  <si>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</si>
  <si>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</si>
  <si>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</si>
  <si>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</si>
  <si>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</si>
  <si>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</si>
  <si>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</si>
  <si>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</si>
  <si>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</si>
  <si>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</si>
  <si>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</si>
  <si>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</si>
  <si>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</si>
  <si>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</si>
  <si>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</si>
  <si>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</si>
  <si>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</si>
  <si>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</si>
  <si>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</si>
  <si>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</si>
  <si>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</si>
  <si>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</si>
  <si>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</si>
  <si>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</si>
  <si>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</si>
  <si>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</si>
  <si>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</si>
  <si>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</si>
  <si>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</si>
  <si>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</si>
  <si>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</si>
  <si>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</si>
  <si>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</si>
  <si>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</si>
  <si>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</si>
  <si>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</si>
  <si>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</si>
  <si>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</si>
  <si>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</si>
  <si>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</si>
  <si>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</si>
  <si>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</si>
  <si>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</si>
  <si>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</si>
  <si>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</si>
  <si>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</si>
  <si>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</si>
  <si>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</si>
  <si>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</si>
  <si>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</si>
  <si>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</si>
  <si>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</si>
  <si>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</si>
  <si>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</si>
  <si>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</si>
  <si>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</si>
  <si>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</si>
  <si>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</si>
  <si>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</si>
  <si>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</si>
  <si>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</si>
  <si>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</si>
  <si>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</si>
  <si>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</si>
  <si>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</si>
  <si>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</si>
  <si>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</si>
  <si>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</si>
  <si>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</si>
  <si>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</si>
  <si>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</si>
  <si>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</si>
  <si>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</si>
  <si>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</si>
  <si>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</si>
  <si>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</si>
  <si>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</si>
  <si>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</si>
  <si>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</si>
  <si>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</si>
  <si>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</si>
  <si>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</si>
  <si>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</si>
  <si>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</si>
  <si>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</si>
  <si>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</si>
  <si>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</si>
  <si>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</si>
  <si>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</si>
  <si>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</si>
  <si>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</si>
  <si>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</si>
  <si>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</si>
  <si>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</si>
  <si>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</si>
  <si>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</si>
  <si>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</si>
  <si>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</si>
  <si>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</si>
  <si>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</si>
  <si>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</si>
  <si>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</si>
  <si>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</si>
  <si>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</si>
  <si>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</si>
  <si>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</si>
  <si>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</si>
  <si>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</si>
  <si>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</si>
  <si>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</si>
  <si>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</si>
  <si>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</si>
  <si>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</si>
  <si>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</si>
  <si>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</si>
  <si>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</si>
  <si>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</si>
  <si>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</si>
  <si>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</si>
  <si>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</si>
  <si>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</si>
  <si>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</si>
  <si>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</si>
  <si>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</si>
  <si>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</si>
  <si>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</si>
  <si>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</si>
  <si>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</si>
  <si>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</si>
  <si>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</si>
  <si>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</si>
  <si>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</si>
  <si>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</si>
  <si>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</si>
  <si>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</si>
  <si>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</si>
  <si>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</si>
  <si>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</si>
  <si>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</si>
  <si>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</si>
  <si>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</si>
  <si>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</si>
  <si>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</si>
  <si>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</si>
  <si>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</si>
  <si>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</si>
  <si>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</si>
  <si>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</si>
  <si>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</si>
  <si>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</si>
  <si>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</si>
  <si>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</si>
  <si>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</si>
  <si>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</si>
  <si>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</si>
  <si>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</si>
  <si>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</si>
  <si>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</si>
  <si>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</si>
  <si>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</si>
  <si>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</si>
  <si>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</si>
  <si>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</si>
  <si>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</si>
  <si>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</si>
  <si>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</si>
  <si>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</si>
  <si>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</si>
  <si>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</si>
  <si>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</si>
  <si>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</si>
  <si>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</si>
  <si>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</si>
  <si>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</si>
  <si>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</si>
  <si>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</si>
  <si>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</si>
  <si>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</si>
  <si>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</si>
  <si>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</si>
  <si>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</si>
  <si>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</si>
  <si>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</si>
  <si>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</si>
  <si>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</si>
  <si>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</si>
  <si>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</si>
  <si>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</si>
  <si>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</si>
  <si>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</si>
  <si>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</si>
  <si>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</si>
  <si>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</si>
  <si>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</si>
  <si>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</si>
  <si>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</si>
  <si>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</si>
  <si>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</si>
  <si>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</si>
  <si>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</si>
  <si>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</si>
  <si>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</si>
  <si>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</si>
  <si>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</si>
  <si>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</si>
  <si>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</si>
  <si>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</si>
  <si>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</si>
  <si>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</si>
  <si>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</si>
  <si>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</si>
  <si>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</si>
  <si>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</si>
  <si>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</si>
  <si>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</si>
  <si>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</si>
  <si>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</si>
  <si>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</si>
  <si>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</si>
  <si>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</si>
  <si>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</si>
  <si>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</si>
  <si>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</si>
  <si>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</si>
  <si>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</si>
  <si>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</si>
  <si>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</si>
  <si>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</si>
  <si>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</si>
  <si>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</si>
  <si>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</si>
  <si>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</si>
  <si>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</si>
  <si>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</si>
  <si>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</si>
  <si>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</si>
  <si>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</si>
  <si>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</si>
  <si>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</si>
  <si>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</si>
  <si>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</si>
  <si>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</si>
  <si>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</si>
  <si>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</si>
  <si>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</si>
  <si>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</si>
  <si>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</si>
  <si>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</si>
  <si>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</si>
  <si>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</si>
  <si>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</si>
  <si>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</si>
  <si>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</si>
  <si>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</si>
  <si>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</si>
  <si>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</si>
  <si>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</si>
  <si>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</si>
  <si>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</si>
  <si>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</si>
  <si>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</si>
  <si>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</si>
  <si>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</si>
  <si>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</si>
  <si>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</si>
  <si>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</si>
  <si>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</si>
  <si>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</si>
  <si>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</si>
  <si>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</si>
  <si>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</si>
  <si>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</si>
  <si>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</si>
  <si>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</si>
  <si>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</si>
  <si>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</si>
  <si>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</si>
  <si>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</si>
  <si>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</si>
  <si>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</si>
  <si>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</si>
  <si>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</si>
  <si>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</si>
  <si>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</si>
  <si>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</si>
  <si>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</si>
  <si>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</si>
  <si>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</si>
  <si>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</si>
  <si>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</si>
  <si>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</si>
  <si>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</si>
  <si>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</si>
  <si>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</si>
  <si>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</si>
  <si>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</si>
  <si>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</si>
  <si>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</si>
  <si>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</si>
  <si>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</si>
  <si>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</si>
  <si>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</si>
  <si>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</si>
  <si>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</si>
  <si>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</si>
  <si>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</si>
  <si>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</si>
  <si>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</si>
  <si>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</si>
  <si>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</si>
  <si>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</si>
  <si>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</si>
  <si>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</si>
  <si>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</si>
  <si>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</si>
  <si>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</si>
  <si>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</si>
  <si>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</si>
  <si>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</si>
  <si>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</si>
  <si>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</si>
  <si>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</si>
  <si>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</si>
  <si>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</si>
  <si>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</si>
  <si>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</si>
  <si>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</si>
  <si>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</si>
  <si>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</si>
  <si>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</si>
  <si>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</si>
  <si>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</si>
  <si>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</si>
  <si>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</si>
  <si>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</si>
  <si>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</si>
  <si>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</si>
  <si>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</si>
  <si>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</si>
  <si>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</si>
  <si>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</si>
  <si>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</si>
  <si>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</si>
  <si>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</si>
  <si>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</si>
  <si>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</si>
  <si>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</si>
  <si>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</si>
  <si>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</si>
  <si>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</si>
  <si>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</si>
  <si>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</si>
  <si>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</si>
  <si>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</si>
  <si>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</si>
  <si>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</si>
  <si>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</si>
  <si>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</si>
  <si>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</si>
  <si>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</si>
  <si>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</si>
  <si>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</si>
  <si>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</si>
  <si>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</si>
  <si>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</si>
  <si>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</si>
  <si>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</si>
  <si>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</si>
  <si>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</si>
  <si>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</si>
  <si>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</si>
  <si>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</si>
  <si>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</si>
  <si>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</si>
  <si>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</si>
  <si>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</si>
  <si>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</si>
  <si>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</si>
  <si>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</si>
  <si>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</si>
  <si>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</si>
  <si>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</si>
  <si>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</si>
  <si>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</si>
  <si>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</si>
  <si>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</si>
  <si>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</si>
  <si>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</si>
  <si>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</si>
  <si>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</si>
  <si>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</si>
  <si>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</si>
  <si>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</si>
  <si>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</si>
  <si>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</si>
  <si>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</si>
  <si>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</si>
  <si>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</si>
  <si>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</si>
  <si>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</si>
  <si>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</si>
  <si>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</si>
  <si>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</si>
  <si>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</si>
  <si>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</si>
  <si>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</si>
  <si>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</si>
  <si>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</si>
  <si>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</si>
  <si>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</si>
  <si>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</si>
  <si>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</si>
  <si>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</si>
  <si>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</si>
  <si>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</si>
  <si>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</si>
  <si>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</si>
  <si>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</si>
  <si>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</si>
  <si>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</si>
  <si>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</si>
  <si>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</si>
  <si>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</si>
  <si>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</si>
  <si>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</si>
  <si>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</si>
  <si>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</si>
  <si>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</si>
  <si>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</si>
  <si>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</si>
  <si>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</si>
  <si>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</si>
  <si>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</si>
  <si>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</si>
  <si>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</si>
  <si>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</si>
  <si>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</si>
  <si>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</si>
  <si>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</si>
  <si>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</si>
  <si>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</si>
  <si>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</si>
  <si>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</si>
  <si>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</si>
  <si>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</si>
  <si>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</si>
  <si>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</si>
  <si>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</si>
  <si>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</si>
  <si>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</si>
  <si>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</si>
  <si>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</si>
  <si>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</si>
  <si>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</si>
  <si>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</si>
  <si>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</si>
  <si>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</si>
  <si>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</si>
  <si>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</si>
  <si>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</si>
  <si>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</si>
  <si>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</si>
  <si>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</si>
  <si>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</si>
  <si>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</si>
  <si>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</si>
  <si>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</si>
  <si>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</si>
  <si>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</si>
  <si>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</si>
  <si>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</si>
  <si>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</si>
  <si>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</si>
  <si>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</si>
  <si>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</si>
  <si>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</si>
  <si>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</si>
  <si>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</si>
  <si>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</si>
  <si>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</si>
  <si>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</si>
  <si>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</si>
  <si>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</si>
  <si>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</si>
  <si>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</si>
  <si>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</si>
  <si>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</si>
  <si>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</si>
  <si>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</si>
  <si>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</si>
  <si>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</si>
  <si>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</si>
  <si>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</si>
  <si>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</si>
  <si>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</si>
  <si>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</si>
  <si>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</si>
  <si>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</si>
  <si>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</si>
  <si>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</si>
  <si>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</si>
  <si>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</si>
  <si>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</si>
  <si>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</si>
  <si>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</si>
  <si>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</si>
  <si>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</si>
  <si>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</si>
  <si>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</si>
  <si>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</si>
  <si>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</si>
  <si>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</si>
  <si>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</si>
  <si>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</si>
  <si>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</si>
  <si>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</si>
  <si>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</si>
  <si>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</si>
  <si>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</si>
  <si>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</si>
  <si>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</si>
  <si>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</si>
  <si>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</si>
  <si>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</si>
  <si>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</si>
  <si>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</si>
  <si>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</si>
  <si>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</si>
  <si>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</si>
  <si>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</si>
  <si>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</si>
  <si>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</si>
  <si>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</si>
  <si>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</si>
  <si>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</si>
  <si>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</si>
  <si>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</si>
  <si>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</si>
  <si>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</si>
  <si>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</si>
  <si>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</si>
  <si>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</si>
  <si>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</si>
  <si>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</si>
  <si>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</si>
  <si>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</si>
  <si>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</si>
  <si>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</si>
  <si>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</si>
  <si>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</si>
  <si>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</si>
  <si>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</si>
  <si>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</si>
  <si>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</si>
  <si>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</si>
  <si>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</si>
  <si>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</si>
  <si>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</si>
  <si>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</si>
  <si>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</si>
  <si>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</si>
  <si>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</si>
  <si>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</si>
  <si>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</si>
  <si>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</si>
  <si>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</si>
  <si>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</si>
  <si>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</si>
  <si>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</si>
  <si>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</si>
  <si>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</si>
  <si>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</si>
  <si>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</si>
  <si>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</si>
  <si>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</si>
  <si>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</si>
  <si>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</si>
  <si>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</si>
  <si>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</si>
  <si>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</si>
  <si>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</si>
  <si>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</si>
  <si>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</si>
  <si>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</si>
  <si>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</si>
  <si>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</si>
  <si>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</si>
  <si>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</si>
  <si>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</si>
  <si>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</si>
  <si>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</si>
  <si>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</si>
  <si>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</si>
  <si>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</si>
  <si>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</si>
  <si>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</si>
  <si>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</si>
  <si>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</si>
  <si>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</si>
  <si>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</si>
  <si>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</si>
  <si>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</si>
  <si>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</si>
  <si>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</si>
  <si>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</si>
  <si>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</si>
  <si>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</si>
  <si>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</si>
  <si>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</si>
  <si>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</si>
  <si>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</si>
  <si>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</si>
  <si>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</si>
  <si>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</si>
  <si>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</si>
  <si>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</si>
  <si>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</si>
  <si>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</si>
  <si>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</si>
  <si>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</si>
  <si>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</si>
  <si>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</si>
  <si>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</si>
  <si>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</si>
  <si>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</si>
  <si>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</si>
  <si>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</si>
  <si>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</si>
  <si>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</si>
  <si>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</si>
  <si>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</si>
  <si>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</si>
  <si>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</si>
  <si>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</si>
  <si>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</si>
  <si>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</si>
  <si>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</si>
  <si>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</si>
  <si>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</si>
  <si>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</si>
  <si>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</si>
  <si>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</si>
  <si>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</si>
  <si>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</si>
  <si>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</si>
  <si>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</si>
  <si>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</si>
  <si>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</si>
  <si>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</si>
  <si>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</si>
  <si>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</si>
  <si>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</si>
  <si>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</si>
  <si>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</si>
  <si>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</si>
  <si>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</si>
  <si>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</si>
  <si>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</si>
  <si>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</si>
  <si>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</si>
  <si>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</si>
  <si>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</si>
  <si>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</si>
  <si>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</si>
  <si>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</si>
  <si>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</si>
  <si>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</si>
  <si>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</si>
  <si>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</si>
  <si>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</si>
  <si>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</si>
  <si>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</si>
  <si>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</si>
  <si>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</si>
  <si>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</si>
  <si>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</si>
  <si>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</si>
  <si>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</si>
  <si>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</si>
  <si>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</si>
  <si>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</si>
  <si>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</si>
  <si>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</si>
  <si>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</si>
  <si>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</si>
  <si>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</si>
  <si>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</si>
  <si>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</si>
  <si>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</si>
  <si>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</si>
  <si>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</si>
  <si>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</si>
  <si>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</si>
  <si>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</si>
  <si>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</si>
  <si>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</si>
  <si>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</si>
  <si>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</si>
  <si>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</si>
  <si>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</si>
  <si>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</si>
  <si>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</si>
  <si>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</si>
  <si>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</si>
  <si>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</si>
  <si>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</si>
  <si>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</si>
  <si>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</si>
  <si>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</si>
  <si>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</si>
  <si>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</si>
  <si>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</si>
  <si>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</si>
  <si>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</si>
  <si>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</si>
  <si>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</si>
  <si>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</si>
  <si>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</si>
  <si>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</si>
  <si>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</si>
  <si>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</si>
  <si>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</si>
  <si>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</si>
  <si>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</si>
  <si>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</si>
  <si>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</si>
  <si>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</si>
  <si>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</si>
  <si>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</si>
  <si>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</si>
  <si>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</si>
  <si>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</si>
  <si>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</si>
  <si>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</si>
  <si>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</si>
  <si>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</si>
  <si>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</si>
  <si>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</si>
  <si>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</si>
  <si>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</si>
  <si>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</si>
  <si>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</si>
  <si>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</si>
  <si>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</si>
  <si>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</si>
  <si>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</si>
  <si>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</si>
  <si>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</si>
  <si>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</si>
  <si>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</si>
  <si>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</si>
  <si>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</si>
  <si>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</si>
  <si>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</si>
  <si>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</si>
  <si>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</si>
  <si>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</si>
  <si>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</si>
  <si>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</si>
  <si>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</si>
  <si>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</si>
  <si>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</si>
  <si>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</si>
  <si>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</si>
  <si>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</si>
  <si>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</si>
  <si>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</si>
  <si>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</si>
  <si>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</si>
  <si>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</si>
  <si>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</si>
  <si>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</si>
  <si>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</si>
  <si>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</si>
  <si>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</si>
  <si>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</si>
  <si>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</si>
  <si>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</si>
  <si>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</si>
  <si>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</si>
  <si>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</si>
  <si>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</si>
  <si>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</si>
  <si>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</si>
  <si>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</si>
  <si>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</si>
  <si>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</si>
  <si>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</si>
  <si>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</si>
  <si>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</si>
  <si>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</si>
  <si>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</si>
  <si>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</si>
  <si>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</si>
  <si>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</si>
  <si>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</si>
  <si>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</si>
  <si>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</si>
  <si>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</si>
  <si>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</si>
  <si>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</si>
  <si>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</si>
  <si>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</si>
  <si>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</si>
  <si>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</si>
  <si>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</si>
  <si>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</si>
  <si>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</si>
  <si>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</si>
  <si>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</si>
  <si>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</si>
  <si>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</si>
  <si>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</si>
  <si>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</si>
  <si>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</si>
  <si>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</si>
  <si>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</si>
  <si>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</si>
  <si>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</si>
  <si>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</si>
  <si>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</si>
  <si>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</si>
  <si>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</si>
  <si>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</si>
  <si>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</si>
  <si>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</si>
  <si>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</si>
  <si>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</si>
  <si>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</si>
  <si>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</si>
  <si>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</si>
  <si>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</si>
  <si>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</si>
  <si>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</si>
  <si>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</si>
  <si>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</si>
  <si>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</si>
  <si>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</si>
  <si>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</si>
  <si>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</si>
  <si>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</si>
  <si>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</si>
  <si>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</si>
  <si>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</si>
  <si>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</si>
  <si>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</si>
  <si>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</si>
  <si>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</si>
  <si>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</si>
  <si>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</si>
  <si>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</si>
  <si>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</si>
  <si>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</si>
  <si>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</si>
  <si>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</si>
  <si>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</si>
  <si>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</si>
  <si>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</si>
  <si>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</si>
  <si>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</si>
  <si>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</si>
  <si>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</si>
  <si>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</si>
  <si>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</si>
  <si>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</si>
  <si>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</si>
  <si>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</si>
  <si>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</si>
  <si>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</si>
  <si>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</si>
  <si>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</si>
  <si>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</si>
  <si>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</si>
  <si>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</si>
  <si>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</si>
  <si>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</si>
  <si>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</si>
  <si>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</si>
  <si>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</si>
  <si>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</si>
  <si>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</si>
  <si>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</si>
  <si>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</si>
  <si>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</si>
  <si>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</si>
  <si>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</si>
  <si>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</si>
  <si>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</si>
  <si>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</si>
  <si>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</si>
  <si>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</si>
  <si>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</si>
  <si>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</si>
  <si>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</si>
  <si>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</si>
  <si>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</si>
  <si>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</si>
  <si>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</si>
  <si>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</si>
  <si>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</si>
  <si>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</si>
  <si>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</si>
  <si>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</si>
  <si>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</si>
  <si>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</si>
  <si>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</si>
  <si>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</si>
  <si>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</si>
  <si>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</si>
  <si>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</si>
  <si>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</si>
  <si>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</si>
  <si>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</si>
  <si>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</si>
  <si>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</si>
  <si>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</si>
  <si>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</si>
  <si>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</si>
  <si>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</si>
  <si>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</si>
  <si>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</si>
  <si>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</si>
  <si>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</si>
  <si>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</si>
  <si>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</si>
  <si>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</si>
  <si>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</si>
  <si>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</si>
  <si>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</si>
  <si>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</si>
  <si>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</si>
  <si>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</si>
  <si>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</si>
  <si>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</si>
  <si>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</si>
  <si>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</si>
  <si>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</si>
  <si>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</si>
  <si>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</si>
  <si>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</si>
  <si>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</si>
  <si>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</si>
  <si>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</si>
  <si>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</si>
  <si>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</si>
  <si>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</si>
  <si>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</si>
  <si>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</si>
  <si>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</si>
  <si>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</si>
  <si>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</si>
  <si>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</si>
  <si>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</si>
  <si>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</si>
  <si>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</si>
  <si>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</si>
  <si>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</si>
  <si>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</si>
  <si>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</si>
  <si>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</si>
  <si>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</si>
  <si>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</si>
  <si>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</si>
  <si>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</si>
  <si>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</si>
  <si>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</si>
  <si>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</si>
  <si>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</si>
  <si>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</si>
  <si>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</si>
  <si>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</si>
  <si>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</si>
  <si>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</si>
  <si>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</si>
  <si>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</si>
  <si>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</si>
  <si>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</si>
  <si>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</si>
  <si>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</si>
  <si>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</si>
  <si>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</si>
  <si>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</si>
  <si>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</si>
  <si>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</si>
  <si>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</si>
  <si>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</si>
  <si>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</si>
  <si>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</si>
  <si>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</si>
  <si>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</si>
  <si>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</si>
  <si>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</si>
  <si>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</si>
  <si>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</si>
  <si>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</si>
  <si>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</si>
  <si>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</si>
  <si>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</si>
  <si>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</si>
  <si>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</si>
  <si>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</si>
  <si>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</si>
  <si>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</si>
  <si>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</si>
  <si>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</si>
  <si>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</si>
  <si>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</si>
  <si>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</si>
  <si>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</si>
  <si>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</si>
  <si>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</si>
  <si>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</si>
  <si>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</si>
  <si>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</si>
  <si>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17-0141-2020</t>
  </si>
  <si>
    <t>17-0159-2020</t>
  </si>
  <si>
    <t>17-0136-2020</t>
  </si>
  <si>
    <t>17-0153-2020</t>
  </si>
  <si>
    <t>17-0151-2020</t>
  </si>
  <si>
    <t>17-0123-2020</t>
  </si>
  <si>
    <t>6600-0170-2020</t>
  </si>
  <si>
    <t>6600-0171-2020</t>
  </si>
  <si>
    <t>1700235-2020</t>
  </si>
  <si>
    <t>1700233-2020</t>
  </si>
  <si>
    <t>1700237-2020</t>
  </si>
  <si>
    <t>1700232-2020</t>
  </si>
  <si>
    <t>NO</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</si>
  <si>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</si>
  <si>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en el departamento de Caldas en los Municipios de Pensilvania y Marulanda,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</si>
  <si>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departamento de Caldas en los Municipios de Manizales, Villamaria y Neira, a través de la suscripción de contrato de aporte </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</si>
  <si>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 Caldas, Municipios de Manizales y Villamaria,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</si>
  <si>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 a través de la suscripción de contrato de aporte </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</si>
  <si>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</si>
  <si>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 xml:space="preserve">IRMA LUCIA GARZON RIVERA </t>
  </si>
  <si>
    <t>PRESTAR LOS SERVICIOS DE EDUCACION INICIAL EN EL MARCO DE LA ATENCION  INTEGRAL EN LOS CENTROS DE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</si>
  <si>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CON ARRIENDO Y SIN ARRIENDO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</si>
  <si>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CDI Y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</si>
  <si>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17-0130-2019</t>
  </si>
  <si>
    <t>PRESTAR EL SERVICIO DE CENTROS DE DESARROLLO INFANTIL CDI DE CONFORMIDAD CON EL MANUAL OPERATIVO  DE LA MODALIDAD INSTITUCIONAL Y A LAS DIRECTRICES ESTABLECIDAS POR EL ICBF EN ARMONIA CON LA POLITICA DE ESTADO PARA EL DESARROLLO INTEGRAL DE LA PRIMERA INFANCIA DE CERO A SIEMPRE</t>
  </si>
  <si>
    <t>17-0384-2017</t>
  </si>
  <si>
    <t>16/12/2017</t>
  </si>
  <si>
    <t>31/10/2018</t>
  </si>
  <si>
    <t>PRESTAR LOS  SERVICIOS DE EDUCACION INICIAL EN EL MARCO DE LA ATENCION A LA PRIMERA INFANCIA  A NIÑOS Y NIÑAS  MENORES DE CINCO AÑOS  O HASTA SU INGRESO AL GRADO DE TRANSICION  DE CONFORMIDAD CON LOS MANUALES OPERATIVOS DE LA MODALIDADAD Y LAS DIRECTRICES ESTABLECIDAS POR EL ICBF  EN ARMONIA CON LA POLITICA DEL ESTADO  PARA EL DESARROLLO INTEGRAL DE LA PRIMERA INFANCIA  DE CERO A SIEMPRE EN LOS CENTROS DE DESARROLLO INFANTIL</t>
  </si>
  <si>
    <t>16/12/2016</t>
  </si>
  <si>
    <t>15/12/2017</t>
  </si>
  <si>
    <t>17-0081-2015</t>
  </si>
  <si>
    <t>02/02/2015</t>
  </si>
  <si>
    <t>31/12/2015</t>
  </si>
  <si>
    <t>ATENDER A LA PRIMERA INFANCIA EN EL MARCO DE LA ESTRATEGIA DE CERO A SIEMPRE ESPECIFICAMENTE A LOS NIÑOS Y NIÑAS MENORES DE CINCO AÑOS FAMILIAS EN SITUACION DE VULNERABILIDAD DE CONFORMIDAD CON LAS DIRECTRICES ,LINEAMIENTOS Y PARAMTROS ESTABLECIDOS POR EL ICBF EN LAS SIGUIENTES FORMAS DE ATENCION HOGARES COMUNITARIOS DE BIENESTAR ,TRADICIONALES, FAMILIARES ,FAMI Y HOGARES COMUNITARIOS INTEGRALES</t>
  </si>
  <si>
    <t>17-2014-0140</t>
  </si>
  <si>
    <t>20/01/2014</t>
  </si>
  <si>
    <t>30/01/2015</t>
  </si>
  <si>
    <t>17-2013-0128</t>
  </si>
  <si>
    <t>22/01/2013</t>
  </si>
  <si>
    <t>31/12/2013</t>
  </si>
  <si>
    <t>BRINDAR ATENCION A NIÑOS Y NIÑAS DE PRIMERA INFANCIA MENORES DE CINCO AÑOS DE FAMILIAS EN SITUACION DE VULNERABILIDAD ATRAVES DE LOS HOGARES COMUNITARIOS DE BIENESTAR EN SUS DIFERENTES FORMAS DE ATENCION ;FAMILIARES,EMPRESARIALES,GRUPALES ,JARDINES SOCIALES  Y FAMI DE ACUERDO A LOS   LINEAMIENTOS Y DIRECTRICES DEL ICBF.</t>
  </si>
  <si>
    <t>17-2012-0190</t>
  </si>
  <si>
    <t>03/07/2012</t>
  </si>
  <si>
    <t>30/12/2012</t>
  </si>
  <si>
    <t>BRINDAR ATENCION INTEGRAL A LA PRIMERA INFANCIA EN LOS CENTROS DE DESARROLLO INFANTIL TEMPRANAEN EL MARCO DE LA ESTRATEGIA DE CERO A SIEMPRE,</t>
  </si>
  <si>
    <t>17-2011-0019</t>
  </si>
  <si>
    <t>24/01/2011</t>
  </si>
  <si>
    <t>31/12/2011</t>
  </si>
  <si>
    <t xml:space="preserve">BRINDAR ATENCION A LA PRIMERA INFANCIA NIÑOS Y NIÑAS MENIORES DE CINCO AÑOS DE FAMILIAS CON VULNERABILIDAD ECONOMICA ,SOCIAL CULTURAL NUTRICIONAL PSICOAFECTIVA A TRAVES DE LOS HOGARES COMUNITARIOS DE BIENESTAR MODALIDADES 0-5 AÑOS EN LAS SIGUIENTES FORMAS DE ATENCION FAMILIARES-GRUPALES-EMPRESARIALES PRIORITARIAMENTE EN CONDICION DE DESPLAZAMIENTO Y EN LA MODALIDAD  FAMI APOYAR FAMILIAR EN DESARROLLO CON MUJERES GESTANTES MADRES LACTANTES Y NIÑOS MENORES DE DOS AÑOS QUES E ENCUENTREN EN VULNERABILIDAD PSICOAFECTIVA,NUTRICIONAL ,ECONOMICAY SOCIAL PRIORITARIAMENTE EN CONDICION DE DESPLAZAMIENTO </t>
  </si>
  <si>
    <t>17-2009-0030</t>
  </si>
  <si>
    <t>23/01/2009</t>
  </si>
  <si>
    <t>31/12/2009</t>
  </si>
  <si>
    <t>PRESTAR SERVICIOS DE COMPLEMENTACION ALIMENTARIAAL ESCOLAR Y AL ADOLESCENTE EN LAS MODALIDADES DE DESAYUNO Y ALMUERZO ESCOLAR CON EL FIN DE CONTRIBUIS A MEJORAR EL DESEMPEÑO ACADEMICO LA ASISTENCIA REGULAR Y PROMOVER LA FORMACION DE HABITOS ALIMENTARIOS SALUDABLES DE LA POBLACION ESCOLAR CON LA PARTICIPACION ACTIVA DE LA FAMILIA LA COMNIDAD Y EL ESTADO A TRAVES DE LOS ENTES TERRITORIALES</t>
  </si>
  <si>
    <t>17-2008-020</t>
  </si>
  <si>
    <t>23/01/2008</t>
  </si>
  <si>
    <t>31/12/2008</t>
  </si>
  <si>
    <t xml:space="preserve">BRINDAR ATENCION A LA PRIMERA INFANCIA NIÑOS Y NIÑAS MENORES DE CINCO AÑOS CON FAMILIAS EN VULNERABILIDAD ECONOMICA ,SOCIAL,CULTURAL ,NUTRIIONAL Y PSICOAFECTIVA  A TRAVES DE LOS HOGARES COMUNITARIOS DE BIENESTAR </t>
  </si>
  <si>
    <t>17-2007-0191</t>
  </si>
  <si>
    <t>01/06/2007</t>
  </si>
  <si>
    <t>31/12/2007</t>
  </si>
  <si>
    <t>BRINDAR ATENCION A LA PRIMERA INFANCIA NIÑOS Y NIÑAS MENIORES DE SEIS AÑOS DE FAMILIAS CON VULNERABILIDAD ECONOMICA ,SOCIAL CULTURAL NUTRICIONAL PSICOAFECTIVA A TRAVES DE LOS HOGARES COMUNITARIOS DE BIENESTAR MODALIDADES 0-5 AÑOS EN LAS SIGUIENTES FORMAS DE ATENCION FAMILIARES-GRUPALES-EMPRESARIALES PRIORITARIAMENTE EN CONDICION DE DESPLAZAMIENTO Y EN LA MODALIDAD  FAMI APOYAR FAMILIAR EN DESARROLLO CON MUJERES GESTANTES MADRES LACTANTES Y NIÑOS MENORES DE DOS AÑOS QUES E ENCUENTREN EN VULNERABILIDAD PSICOAFECTIVA,NUTRICIONAL.</t>
  </si>
  <si>
    <t>17-2006-0064</t>
  </si>
  <si>
    <t>01/02/2006</t>
  </si>
  <si>
    <t>31/05/2007</t>
  </si>
  <si>
    <t>17-2004-052</t>
  </si>
  <si>
    <t>04/02/2004</t>
  </si>
  <si>
    <t>31/01/2005</t>
  </si>
  <si>
    <t>BRINDAR ATENCION A LA PRIMERA INFANCIA NIÑOS Y NIÑAS MENIORES DE SEIS AÑOS DE FAMILIAS CON VULNERABILIDAD ECONOMICA ,SOCIAL CULTURAL NUTRICIONAL PSICOAFECTIVA A TRAVES DE LOS HOGARES COMUNITARIOS DE BIENESTAR MODALIDADES 0-5 AÑOS EN LAS SIGUIENTES FORMAS DE ATENCION FAMILIARES-GRUPALES-EMPRESARIALES PRIORITARIAMENTE EN CONDICION DE DESPLAZAMIENTO Y EN LA MODALIDAD  FAMI APOYAR FAMILIAR EN DESARROLLO CON MUJERES GESTANTES MADRES LACTANTES Y NIÑOS MENORES DE DOS AÑOS QUES E ENCUENTREN EN VULNERABILIDAD PSICOAFECTIVA,NUTRICIONAL. EN LA ZONA CENTRO  ZONALES DE CENTRO ORIENTE Y OCCIDENTE</t>
  </si>
  <si>
    <t>17-26-2001-060</t>
  </si>
  <si>
    <t>18/01/2001</t>
  </si>
  <si>
    <t>31/12/2001</t>
  </si>
  <si>
    <t>17-18-2000-060</t>
  </si>
  <si>
    <t>21/01/2000</t>
  </si>
  <si>
    <t>31/12/2000</t>
  </si>
  <si>
    <t>SE COMPROMETE A PROPICIAR UN DESARROLLO FISICO MORAL DE LOS NIÑOS MENORES DE 7 AÑOS A LAS  FAMILIAS CON VULNERABILIDAD ECONOMICA ,SOCIAL CULTURAL NUTRICIONAL PSICOAFECTIVA MEDIANTE  EL DESARROLLO DE ACACIONES DE FORTALECIMIENTO DE LA FAMILIA Y DE LA ORGANIZACION Y PARTICIPACION COMUNITARIA QUE LES PERMITA VERIFICAR SUS CONDICIONES DE VIDA Y ADELNATRA ACCIONES DE FORMACION CON NIÑOS Y NIÑAS  PARA LOGAR UN DESARROLLO INTEGRAL  A TRAVES DE LOS HOGARES COMUNITARIOS.</t>
  </si>
  <si>
    <t>IRMA LUCIA GARZON RIVERA</t>
  </si>
  <si>
    <t xml:space="preserve">CARRERA 26 NUMERO 49-74 VERSALLES </t>
  </si>
  <si>
    <t>8863811   -8861203</t>
  </si>
  <si>
    <t xml:space="preserve">CARRERA 26 No 49-74 </t>
  </si>
  <si>
    <t>cooasobien@cooasobien.org</t>
  </si>
  <si>
    <t>17-2003-193</t>
  </si>
  <si>
    <t xml:space="preserve">BRINDAR ATENCION A NIÑOS Y NIÑAS MENORES DE 7 AÑOS  DE FAMILIAS CON VULENRABILIDAD SOCIAL,ECONOMICA,CULTURAL Y NUTRICIONAL  Y PSICOAFECTIVA A TRAVES DE  LA ATENCION EN LOS HOGARES COMUNITARIOS  YA POYTA A LAS  FAMILIAS EN EL DESARROLLO DE LAS MUJERES GESTANTES MADRES LACTANTES Y   NIÑOS MENORES DE DOS AÑOS  QUES  SE ENCUENTREN CON VULNERABILDIAD AFECTIVA ,ECONOMICA Y PSICOSOCIAL CONFORME A LAS DIRECTRICES DEL ICBF </t>
  </si>
  <si>
    <t>17-2010-0032</t>
  </si>
  <si>
    <t>17-2005-0055</t>
  </si>
  <si>
    <t>BRINDAR ATENCION A LA PRIMERA INFANCIA DE LOS NIÑOS Y NIÑAS MENORES DE CINCO AÑOS CON VULNERABILIDDA SOCIAL ,ECONOMICA.NUTRICIONAL Y PSICOAFECTIVA EN LAS SIGUIENTES FORMAS DE ATENCION GRUPALES .MULTIPLES ,FAMILIARES Y FAMI EN APOYO A LAS FAMILIAS CON MUJERES GESTANTES Y LACTANTES Y NIÑOS MENORES DE DOS AÑOS QUE SE ENCUENTREN CON VULNERABILIDAD SOLCIAL,CULTURAL.NUTRICIONAL</t>
  </si>
  <si>
    <t>2021-17-10000459</t>
  </si>
  <si>
    <t>17 -0135-2016</t>
  </si>
  <si>
    <t>PRESTAR EL SERVICIO DE EDUCACION INICIAL Y CUIDADO A NIÑOS Y NIÑAS MENORES DE CINCO AÑOS O A SU INGRESO AL GRADO DE TRANSICION CON ELFIN DE PROMOVER EL DESARROLLO INTEGRAL A LA PRIMERA INFANCIA  CON CALIDDAS CONFORME A LOS LINEAMIENTOS TECNCIOS DIRECTRICES Y MANUALES ESTABLECIDOS POR EL ICBF</t>
  </si>
  <si>
    <t>17-547-2016</t>
  </si>
  <si>
    <t>PRESTAR EL SERVICIO DE EDUCACION INICIAL Y CUIDADO A NIÑOS Y NIÑAS MENORES DE CINCO AÑOS O A SU INGRESO AL GRADO DE TRANSICION CON EL FIN DE PROMOVER EL DESARROLLO INTEGRAL A LA PRIMERA INFANCIA  CON CALIDDAS CONFORME A LOS LINEAMIENTOS TECNICOS DIRECTRICES Y MANUALES ESTABLECIDOS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</si>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</sst>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8" zoomScale="85" zoomScaleNormal="85" zoomScaleSheetLayoutView="40" zoomScalePageLayoutView="40" workbookViewId="0">
      <selection activeCell="F192" sqref="F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2762</v>
      </c>
      <c r="D15" s="35"/>
      <c r="E15" s="35"/>
      <c r="F15" s="5"/>
      <c r="G15" s="32" t="s">
        <v>1168</v>
      </c>
      <c r="H15" s="103" t="s">
        <v>64</v>
      </c>
      <c r="I15" s="32" t="s">
        <v>2624</v>
      </c>
      <c r="J15" s="108" t="s">
        <v>2626</v>
      </c>
      <c r="L15" s="222" t="s">
        <v>8</v>
      </c>
      <c r="M15" s="222"/>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810000164</v>
      </c>
      <c r="C20" s="5"/>
      <c r="D20" s="73"/>
      <c r="E20" s="5"/>
      <c r="F20" s="5"/>
      <c r="G20" s="5"/>
      <c r="H20" s="241"/>
      <c r="I20" s="146" t="s">
        <v>64</v>
      </c>
      <c r="J20" s="147" t="s">
        <v>402</v>
      </c>
      <c r="K20" s="148">
        <v>3297584148</v>
      </c>
      <c r="L20" s="149">
        <v>44242</v>
      </c>
      <c r="M20" s="149">
        <v>44561</v>
      </c>
      <c r="N20" s="132">
        <f>+(M20-L20)/30</f>
        <v>10.633333333333333</v>
      </c>
      <c r="O20" s="135"/>
      <c r="U20" s="131"/>
      <c r="V20" s="105">
        <f ca="1">NOW()</f>
        <v>44194.683771412034</v>
      </c>
      <c r="W20" s="105">
        <f ca="1">NOW()</f>
        <v>44194.683771412034</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COOPERATIVA MULTIACTIVA COOASOBIEN</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2767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2699</v>
      </c>
      <c r="E48" s="174">
        <v>43488</v>
      </c>
      <c r="F48" s="174">
        <v>43814</v>
      </c>
      <c r="G48" s="157">
        <f>IF(AND(E48&lt;&gt;"",F48&lt;&gt;""),((F48-E48)/30),"")</f>
        <v>10.866666666666667</v>
      </c>
      <c r="H48" s="113" t="s">
        <v>2700</v>
      </c>
      <c r="I48" s="112" t="s">
        <v>64</v>
      </c>
      <c r="J48" s="112" t="s">
        <v>377</v>
      </c>
      <c r="K48" s="120">
        <v>6686618387</v>
      </c>
      <c r="L48" s="114" t="s">
        <v>1148</v>
      </c>
      <c r="M48" s="115"/>
      <c r="N48" s="114" t="s">
        <v>27</v>
      </c>
      <c r="O48" s="114" t="s">
        <v>1148</v>
      </c>
      <c r="P48" s="78"/>
    </row>
    <row r="49" spans="1:16" s="6" customFormat="1" ht="24.75" customHeight="1" x14ac:dyDescent="0.25">
      <c r="A49" s="140">
        <v>2</v>
      </c>
      <c r="B49" s="110" t="s">
        <v>2665</v>
      </c>
      <c r="C49" s="111" t="s">
        <v>31</v>
      </c>
      <c r="D49" s="118" t="s">
        <v>2701</v>
      </c>
      <c r="E49" s="118" t="s">
        <v>2702</v>
      </c>
      <c r="F49" s="118" t="s">
        <v>2703</v>
      </c>
      <c r="G49" s="157">
        <f t="shared" ref="G49:G50" si="2">IF(AND(E49&lt;&gt;"",F49&lt;&gt;""),((F49-E49)/30),"")</f>
        <v>10.633333333333333</v>
      </c>
      <c r="H49" s="113" t="s">
        <v>2704</v>
      </c>
      <c r="I49" s="112" t="s">
        <v>64</v>
      </c>
      <c r="J49" s="112" t="s">
        <v>402</v>
      </c>
      <c r="K49" s="120">
        <v>3710028917</v>
      </c>
      <c r="L49" s="114" t="s">
        <v>1148</v>
      </c>
      <c r="M49" s="115"/>
      <c r="N49" s="114" t="s">
        <v>27</v>
      </c>
      <c r="O49" s="114" t="s">
        <v>26</v>
      </c>
      <c r="P49" s="78"/>
    </row>
    <row r="50" spans="1:16" s="6" customFormat="1" ht="24.75" customHeight="1" x14ac:dyDescent="0.25">
      <c r="A50" s="140">
        <v>3</v>
      </c>
      <c r="B50" s="110" t="s">
        <v>2665</v>
      </c>
      <c r="C50" s="111" t="s">
        <v>31</v>
      </c>
      <c r="D50" s="118" t="s">
        <v>2765</v>
      </c>
      <c r="E50" s="118" t="s">
        <v>2705</v>
      </c>
      <c r="F50" s="118" t="s">
        <v>2706</v>
      </c>
      <c r="G50" s="157">
        <f t="shared" si="2"/>
        <v>12.133333333333333</v>
      </c>
      <c r="H50" s="119" t="s">
        <v>2766</v>
      </c>
      <c r="I50" s="112" t="s">
        <v>64</v>
      </c>
      <c r="J50" s="112" t="s">
        <v>402</v>
      </c>
      <c r="K50" s="120">
        <v>8236249140</v>
      </c>
      <c r="L50" s="114" t="s">
        <v>1148</v>
      </c>
      <c r="M50" s="115"/>
      <c r="N50" s="114" t="s">
        <v>27</v>
      </c>
      <c r="O50" s="114" t="s">
        <v>1148</v>
      </c>
      <c r="P50" s="78"/>
    </row>
    <row r="51" spans="1:16" s="6" customFormat="1" ht="24.75" customHeight="1" outlineLevel="1" x14ac:dyDescent="0.25">
      <c r="A51" s="140">
        <v>4</v>
      </c>
      <c r="B51" s="110" t="s">
        <v>2665</v>
      </c>
      <c r="C51" s="111" t="s">
        <v>31</v>
      </c>
      <c r="D51" s="118" t="s">
        <v>2707</v>
      </c>
      <c r="E51" s="118" t="s">
        <v>2708</v>
      </c>
      <c r="F51" s="118" t="s">
        <v>2709</v>
      </c>
      <c r="G51" s="157">
        <f t="shared" ref="G51:G107" si="3">IF(AND(E51&lt;&gt;"",F51&lt;&gt;""),((F51-E51)/30),"")</f>
        <v>11.066666666666666</v>
      </c>
      <c r="H51" s="116" t="s">
        <v>2710</v>
      </c>
      <c r="I51" s="118" t="s">
        <v>64</v>
      </c>
      <c r="J51" s="118" t="s">
        <v>402</v>
      </c>
      <c r="K51" s="120">
        <v>4414351016</v>
      </c>
      <c r="L51" s="114" t="s">
        <v>1148</v>
      </c>
      <c r="M51" s="115"/>
      <c r="N51" s="114" t="s">
        <v>27</v>
      </c>
      <c r="O51" s="114" t="s">
        <v>1148</v>
      </c>
      <c r="P51" s="78"/>
    </row>
    <row r="52" spans="1:16" s="7" customFormat="1" ht="24.75" customHeight="1" outlineLevel="1" x14ac:dyDescent="0.25">
      <c r="A52" s="141">
        <v>5</v>
      </c>
      <c r="B52" s="110" t="s">
        <v>2665</v>
      </c>
      <c r="C52" s="111" t="s">
        <v>31</v>
      </c>
      <c r="D52" s="118" t="s">
        <v>2711</v>
      </c>
      <c r="E52" s="118" t="s">
        <v>2712</v>
      </c>
      <c r="F52" s="118" t="s">
        <v>2713</v>
      </c>
      <c r="G52" s="157">
        <f t="shared" si="3"/>
        <v>12.5</v>
      </c>
      <c r="H52" s="116" t="s">
        <v>2710</v>
      </c>
      <c r="I52" s="118" t="s">
        <v>64</v>
      </c>
      <c r="J52" s="118" t="s">
        <v>402</v>
      </c>
      <c r="K52" s="120">
        <v>4839354752</v>
      </c>
      <c r="L52" s="114" t="s">
        <v>1148</v>
      </c>
      <c r="M52" s="115"/>
      <c r="N52" s="114" t="s">
        <v>27</v>
      </c>
      <c r="O52" s="114" t="s">
        <v>1148</v>
      </c>
      <c r="P52" s="79"/>
    </row>
    <row r="53" spans="1:16" s="7" customFormat="1" ht="24.75" customHeight="1" outlineLevel="1" x14ac:dyDescent="0.25">
      <c r="A53" s="141">
        <v>6</v>
      </c>
      <c r="B53" s="110" t="s">
        <v>2665</v>
      </c>
      <c r="C53" s="111" t="s">
        <v>31</v>
      </c>
      <c r="D53" s="118" t="s">
        <v>2714</v>
      </c>
      <c r="E53" s="118" t="s">
        <v>2715</v>
      </c>
      <c r="F53" s="118" t="s">
        <v>2716</v>
      </c>
      <c r="G53" s="157">
        <f t="shared" si="3"/>
        <v>11.433333333333334</v>
      </c>
      <c r="H53" s="119" t="s">
        <v>2717</v>
      </c>
      <c r="I53" s="118" t="s">
        <v>64</v>
      </c>
      <c r="J53" s="118" t="s">
        <v>402</v>
      </c>
      <c r="K53" s="120">
        <v>3622068511</v>
      </c>
      <c r="L53" s="114" t="s">
        <v>1148</v>
      </c>
      <c r="M53" s="115"/>
      <c r="N53" s="114" t="s">
        <v>27</v>
      </c>
      <c r="O53" s="114" t="s">
        <v>1148</v>
      </c>
      <c r="P53" s="79"/>
    </row>
    <row r="54" spans="1:16" s="7" customFormat="1" ht="24.75" customHeight="1" outlineLevel="1" x14ac:dyDescent="0.25">
      <c r="A54" s="141">
        <v>7</v>
      </c>
      <c r="B54" s="110" t="s">
        <v>2665</v>
      </c>
      <c r="C54" s="111" t="s">
        <v>31</v>
      </c>
      <c r="D54" s="118" t="s">
        <v>2718</v>
      </c>
      <c r="E54" s="118" t="s">
        <v>2719</v>
      </c>
      <c r="F54" s="118" t="s">
        <v>2720</v>
      </c>
      <c r="G54" s="157">
        <f t="shared" si="3"/>
        <v>6</v>
      </c>
      <c r="H54" s="119" t="s">
        <v>2721</v>
      </c>
      <c r="I54" s="118" t="s">
        <v>64</v>
      </c>
      <c r="J54" s="118" t="s">
        <v>402</v>
      </c>
      <c r="K54" s="120">
        <v>3196975152</v>
      </c>
      <c r="L54" s="114" t="s">
        <v>1148</v>
      </c>
      <c r="M54" s="115"/>
      <c r="N54" s="114" t="s">
        <v>27</v>
      </c>
      <c r="O54" s="114" t="s">
        <v>1148</v>
      </c>
      <c r="P54" s="79"/>
    </row>
    <row r="55" spans="1:16" s="7" customFormat="1" ht="24.75" customHeight="1" outlineLevel="1" x14ac:dyDescent="0.25">
      <c r="A55" s="141">
        <v>8</v>
      </c>
      <c r="B55" s="110" t="s">
        <v>2665</v>
      </c>
      <c r="C55" s="111" t="s">
        <v>31</v>
      </c>
      <c r="D55" s="118" t="s">
        <v>2722</v>
      </c>
      <c r="E55" s="118" t="s">
        <v>2723</v>
      </c>
      <c r="F55" s="118" t="s">
        <v>2724</v>
      </c>
      <c r="G55" s="157">
        <f t="shared" si="3"/>
        <v>11.366666666666667</v>
      </c>
      <c r="H55" s="119" t="s">
        <v>2725</v>
      </c>
      <c r="I55" s="118" t="s">
        <v>64</v>
      </c>
      <c r="J55" s="118" t="s">
        <v>402</v>
      </c>
      <c r="K55" s="120">
        <v>4678113822</v>
      </c>
      <c r="L55" s="114" t="s">
        <v>1148</v>
      </c>
      <c r="M55" s="115"/>
      <c r="N55" s="114" t="s">
        <v>27</v>
      </c>
      <c r="O55" s="114" t="s">
        <v>1148</v>
      </c>
      <c r="P55" s="79"/>
    </row>
    <row r="56" spans="1:16" s="7" customFormat="1" ht="24.75" customHeight="1" outlineLevel="1" x14ac:dyDescent="0.25">
      <c r="A56" s="141">
        <v>9</v>
      </c>
      <c r="B56" s="110" t="s">
        <v>2665</v>
      </c>
      <c r="C56" s="111" t="s">
        <v>31</v>
      </c>
      <c r="D56" s="118" t="s">
        <v>2726</v>
      </c>
      <c r="E56" s="118" t="s">
        <v>2727</v>
      </c>
      <c r="F56" s="118" t="s">
        <v>2728</v>
      </c>
      <c r="G56" s="157">
        <f t="shared" si="3"/>
        <v>11.4</v>
      </c>
      <c r="H56" s="119" t="s">
        <v>2729</v>
      </c>
      <c r="I56" s="118" t="s">
        <v>64</v>
      </c>
      <c r="J56" s="118" t="s">
        <v>402</v>
      </c>
      <c r="K56" s="120">
        <v>2813863101</v>
      </c>
      <c r="L56" s="114" t="s">
        <v>1148</v>
      </c>
      <c r="M56" s="115"/>
      <c r="N56" s="114" t="s">
        <v>27</v>
      </c>
      <c r="O56" s="114" t="s">
        <v>1148</v>
      </c>
      <c r="P56" s="79"/>
    </row>
    <row r="57" spans="1:16" s="7" customFormat="1" ht="24.75" customHeight="1" outlineLevel="1" x14ac:dyDescent="0.25">
      <c r="A57" s="141">
        <v>10</v>
      </c>
      <c r="B57" s="64" t="s">
        <v>2665</v>
      </c>
      <c r="C57" s="65" t="s">
        <v>31</v>
      </c>
      <c r="D57" s="118" t="s">
        <v>2730</v>
      </c>
      <c r="E57" s="118" t="s">
        <v>2731</v>
      </c>
      <c r="F57" s="118" t="s">
        <v>2732</v>
      </c>
      <c r="G57" s="157">
        <f t="shared" ref="G57:G67" si="4">IF(AND(E57&lt;&gt;"",F57&lt;&gt;""),((F57-E57)/30),"")</f>
        <v>11.433333333333334</v>
      </c>
      <c r="H57" s="119" t="s">
        <v>2733</v>
      </c>
      <c r="I57" s="118" t="s">
        <v>64</v>
      </c>
      <c r="J57" s="118" t="s">
        <v>402</v>
      </c>
      <c r="K57" s="120">
        <v>6000429360</v>
      </c>
      <c r="L57" s="65" t="s">
        <v>1148</v>
      </c>
      <c r="M57" s="67"/>
      <c r="N57" s="65" t="s">
        <v>27</v>
      </c>
      <c r="O57" s="65" t="s">
        <v>1148</v>
      </c>
      <c r="P57" s="79"/>
    </row>
    <row r="58" spans="1:16" s="7" customFormat="1" ht="24.75" customHeight="1" outlineLevel="1" x14ac:dyDescent="0.25">
      <c r="A58" s="141">
        <v>11</v>
      </c>
      <c r="B58" s="64" t="s">
        <v>2665</v>
      </c>
      <c r="C58" s="65" t="s">
        <v>31</v>
      </c>
      <c r="D58" s="118" t="s">
        <v>2734</v>
      </c>
      <c r="E58" s="118" t="s">
        <v>2735</v>
      </c>
      <c r="F58" s="118" t="s">
        <v>2736</v>
      </c>
      <c r="G58" s="157">
        <f t="shared" si="4"/>
        <v>7.1</v>
      </c>
      <c r="H58" s="119" t="s">
        <v>2737</v>
      </c>
      <c r="I58" s="118" t="s">
        <v>64</v>
      </c>
      <c r="J58" s="118" t="s">
        <v>402</v>
      </c>
      <c r="K58" s="120">
        <v>3019260686</v>
      </c>
      <c r="L58" s="65" t="s">
        <v>1148</v>
      </c>
      <c r="M58" s="67"/>
      <c r="N58" s="65" t="s">
        <v>27</v>
      </c>
      <c r="O58" s="65" t="s">
        <v>1148</v>
      </c>
      <c r="P58" s="79"/>
    </row>
    <row r="59" spans="1:16" s="7" customFormat="1" ht="24.75" customHeight="1" outlineLevel="1" x14ac:dyDescent="0.25">
      <c r="A59" s="141">
        <v>12</v>
      </c>
      <c r="B59" s="64" t="s">
        <v>2665</v>
      </c>
      <c r="C59" s="65" t="s">
        <v>31</v>
      </c>
      <c r="D59" s="118" t="s">
        <v>2738</v>
      </c>
      <c r="E59" s="118" t="s">
        <v>2739</v>
      </c>
      <c r="F59" s="118" t="s">
        <v>2740</v>
      </c>
      <c r="G59" s="157">
        <f t="shared" si="4"/>
        <v>16.133333333333333</v>
      </c>
      <c r="H59" s="119" t="s">
        <v>2737</v>
      </c>
      <c r="I59" s="118" t="s">
        <v>64</v>
      </c>
      <c r="J59" s="118" t="s">
        <v>402</v>
      </c>
      <c r="K59" s="120">
        <v>7085661018</v>
      </c>
      <c r="L59" s="65" t="s">
        <v>1148</v>
      </c>
      <c r="M59" s="67"/>
      <c r="N59" s="65" t="s">
        <v>27</v>
      </c>
      <c r="O59" s="65" t="s">
        <v>1148</v>
      </c>
      <c r="P59" s="79"/>
    </row>
    <row r="60" spans="1:16" s="7" customFormat="1" ht="24.75" customHeight="1" outlineLevel="1" x14ac:dyDescent="0.25">
      <c r="A60" s="141">
        <v>13</v>
      </c>
      <c r="B60" s="64" t="s">
        <v>2665</v>
      </c>
      <c r="C60" s="65" t="s">
        <v>31</v>
      </c>
      <c r="D60" s="118" t="s">
        <v>2741</v>
      </c>
      <c r="E60" s="118" t="s">
        <v>2742</v>
      </c>
      <c r="F60" s="118" t="s">
        <v>2743</v>
      </c>
      <c r="G60" s="157">
        <f t="shared" si="4"/>
        <v>12.066666666666666</v>
      </c>
      <c r="H60" s="119" t="s">
        <v>2744</v>
      </c>
      <c r="I60" s="118" t="s">
        <v>64</v>
      </c>
      <c r="J60" s="118" t="s">
        <v>402</v>
      </c>
      <c r="K60" s="120">
        <v>3778184992</v>
      </c>
      <c r="L60" s="65" t="s">
        <v>1148</v>
      </c>
      <c r="M60" s="67"/>
      <c r="N60" s="65" t="s">
        <v>27</v>
      </c>
      <c r="O60" s="65" t="s">
        <v>1148</v>
      </c>
      <c r="P60" s="79"/>
    </row>
    <row r="61" spans="1:16" s="7" customFormat="1" ht="24.75" customHeight="1" outlineLevel="1" x14ac:dyDescent="0.25">
      <c r="A61" s="141">
        <v>14</v>
      </c>
      <c r="B61" s="64" t="s">
        <v>2665</v>
      </c>
      <c r="C61" s="65" t="s">
        <v>31</v>
      </c>
      <c r="D61" s="118" t="s">
        <v>2757</v>
      </c>
      <c r="E61" s="142">
        <v>37775</v>
      </c>
      <c r="F61" s="142">
        <v>38017</v>
      </c>
      <c r="G61" s="157">
        <f t="shared" si="4"/>
        <v>8.0666666666666664</v>
      </c>
      <c r="H61" s="119" t="s">
        <v>2758</v>
      </c>
      <c r="I61" s="118" t="s">
        <v>64</v>
      </c>
      <c r="J61" s="118" t="s">
        <v>402</v>
      </c>
      <c r="K61" s="120">
        <v>2556841552</v>
      </c>
      <c r="L61" s="65" t="s">
        <v>1148</v>
      </c>
      <c r="M61" s="67"/>
      <c r="N61" s="65" t="s">
        <v>27</v>
      </c>
      <c r="O61" s="65" t="s">
        <v>1148</v>
      </c>
      <c r="P61" s="79"/>
    </row>
    <row r="62" spans="1:16" s="7" customFormat="1" ht="24.75" customHeight="1" outlineLevel="1" x14ac:dyDescent="0.25">
      <c r="A62" s="141">
        <v>15</v>
      </c>
      <c r="B62" s="64" t="s">
        <v>2665</v>
      </c>
      <c r="C62" s="65" t="s">
        <v>31</v>
      </c>
      <c r="D62" s="118" t="s">
        <v>2763</v>
      </c>
      <c r="E62" s="142">
        <v>42395</v>
      </c>
      <c r="F62" s="142">
        <v>42674</v>
      </c>
      <c r="G62" s="157">
        <f t="shared" si="4"/>
        <v>9.3000000000000007</v>
      </c>
      <c r="H62" s="119" t="s">
        <v>2764</v>
      </c>
      <c r="I62" s="118" t="s">
        <v>64</v>
      </c>
      <c r="J62" s="118" t="s">
        <v>402</v>
      </c>
      <c r="K62" s="120">
        <v>5444215126</v>
      </c>
      <c r="L62" s="65" t="s">
        <v>1148</v>
      </c>
      <c r="M62" s="67"/>
      <c r="N62" s="65" t="s">
        <v>27</v>
      </c>
      <c r="O62" s="65" t="s">
        <v>1148</v>
      </c>
      <c r="P62" s="79"/>
    </row>
    <row r="63" spans="1:16" s="7" customFormat="1" ht="24.75" customHeight="1" outlineLevel="1" x14ac:dyDescent="0.25">
      <c r="A63" s="141">
        <v>16</v>
      </c>
      <c r="B63" s="64" t="s">
        <v>2665</v>
      </c>
      <c r="C63" s="65" t="s">
        <v>31</v>
      </c>
      <c r="D63" s="118" t="s">
        <v>2745</v>
      </c>
      <c r="E63" s="118" t="s">
        <v>2746</v>
      </c>
      <c r="F63" s="118" t="s">
        <v>2747</v>
      </c>
      <c r="G63" s="157">
        <f t="shared" si="4"/>
        <v>11.566666666666666</v>
      </c>
      <c r="H63" s="119" t="s">
        <v>2751</v>
      </c>
      <c r="I63" s="118" t="s">
        <v>64</v>
      </c>
      <c r="J63" s="118" t="s">
        <v>402</v>
      </c>
      <c r="K63" s="120">
        <v>2798563990</v>
      </c>
      <c r="L63" s="65" t="s">
        <v>1148</v>
      </c>
      <c r="M63" s="67"/>
      <c r="N63" s="65" t="s">
        <v>27</v>
      </c>
      <c r="O63" s="65" t="s">
        <v>1148</v>
      </c>
      <c r="P63" s="79"/>
    </row>
    <row r="64" spans="1:16" s="7" customFormat="1" ht="24.75" customHeight="1" outlineLevel="1" x14ac:dyDescent="0.25">
      <c r="A64" s="141">
        <v>17</v>
      </c>
      <c r="B64" s="64" t="s">
        <v>2665</v>
      </c>
      <c r="C64" s="65" t="s">
        <v>31</v>
      </c>
      <c r="D64" s="118" t="s">
        <v>2748</v>
      </c>
      <c r="E64" s="118" t="s">
        <v>2749</v>
      </c>
      <c r="F64" s="118" t="s">
        <v>2750</v>
      </c>
      <c r="G64" s="157">
        <f t="shared" si="4"/>
        <v>11.5</v>
      </c>
      <c r="H64" s="119" t="s">
        <v>2751</v>
      </c>
      <c r="I64" s="118" t="s">
        <v>64</v>
      </c>
      <c r="J64" s="118" t="s">
        <v>402</v>
      </c>
      <c r="K64" s="120">
        <v>3219421339</v>
      </c>
      <c r="L64" s="65" t="s">
        <v>1148</v>
      </c>
      <c r="M64" s="67"/>
      <c r="N64" s="65" t="s">
        <v>27</v>
      </c>
      <c r="O64" s="65" t="s">
        <v>1148</v>
      </c>
      <c r="P64" s="79"/>
    </row>
    <row r="65" spans="1:16" s="7" customFormat="1" ht="24.75" customHeight="1" outlineLevel="1" x14ac:dyDescent="0.25">
      <c r="A65" s="141">
        <v>18</v>
      </c>
      <c r="B65" s="64" t="s">
        <v>2665</v>
      </c>
      <c r="C65" s="65" t="s">
        <v>31</v>
      </c>
      <c r="D65" s="118" t="s">
        <v>2759</v>
      </c>
      <c r="E65" s="142">
        <v>40197</v>
      </c>
      <c r="F65" s="142">
        <v>40543</v>
      </c>
      <c r="G65" s="157">
        <f t="shared" si="4"/>
        <v>11.533333333333333</v>
      </c>
      <c r="H65" s="119" t="s">
        <v>2761</v>
      </c>
      <c r="I65" s="118" t="s">
        <v>64</v>
      </c>
      <c r="J65" s="118" t="s">
        <v>402</v>
      </c>
      <c r="K65" s="120">
        <v>4526967888</v>
      </c>
      <c r="L65" s="65" t="s">
        <v>1148</v>
      </c>
      <c r="M65" s="67"/>
      <c r="N65" s="65" t="s">
        <v>27</v>
      </c>
      <c r="O65" s="65" t="s">
        <v>1148</v>
      </c>
      <c r="P65" s="79"/>
    </row>
    <row r="66" spans="1:16" s="7" customFormat="1" ht="24.75" customHeight="1" outlineLevel="1" x14ac:dyDescent="0.25">
      <c r="A66" s="141">
        <v>19</v>
      </c>
      <c r="B66" s="64" t="s">
        <v>2665</v>
      </c>
      <c r="C66" s="65" t="s">
        <v>31</v>
      </c>
      <c r="D66" s="118" t="s">
        <v>2760</v>
      </c>
      <c r="E66" s="142">
        <v>38390</v>
      </c>
      <c r="F66" s="142">
        <v>38748</v>
      </c>
      <c r="G66" s="157">
        <f t="shared" si="4"/>
        <v>11.933333333333334</v>
      </c>
      <c r="H66" s="119" t="s">
        <v>2761</v>
      </c>
      <c r="I66" s="118" t="s">
        <v>64</v>
      </c>
      <c r="J66" s="118" t="s">
        <v>402</v>
      </c>
      <c r="K66" s="120">
        <v>4099422670</v>
      </c>
      <c r="L66" s="65" t="s">
        <v>1148</v>
      </c>
      <c r="M66" s="67"/>
      <c r="N66" s="65" t="s">
        <v>27</v>
      </c>
      <c r="O66" s="65" t="s">
        <v>1148</v>
      </c>
      <c r="P66" s="79"/>
    </row>
    <row r="67" spans="1:16" s="7" customFormat="1" ht="24.75" customHeight="1" outlineLevel="1" x14ac:dyDescent="0.25">
      <c r="A67" s="141">
        <v>20</v>
      </c>
      <c r="B67" s="64"/>
      <c r="C67" s="65"/>
      <c r="D67" s="63"/>
      <c r="E67" s="142"/>
      <c r="F67" s="142"/>
      <c r="G67" s="157" t="str">
        <f t="shared" si="4"/>
        <v/>
      </c>
      <c r="H67" s="119" t="s">
        <v>2761</v>
      </c>
      <c r="I67" s="63" t="s">
        <v>64</v>
      </c>
      <c r="J67" s="63" t="s">
        <v>402</v>
      </c>
      <c r="K67" s="66">
        <v>4099422670</v>
      </c>
      <c r="L67" s="65" t="s">
        <v>1148</v>
      </c>
      <c r="M67" s="67"/>
      <c r="N67" s="65" t="s">
        <v>27</v>
      </c>
      <c r="O67" s="65" t="s">
        <v>1148</v>
      </c>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118"/>
      <c r="E69" s="118"/>
      <c r="F69" s="118"/>
      <c r="G69" s="157" t="str">
        <f t="shared" si="3"/>
        <v/>
      </c>
      <c r="H69" s="119"/>
      <c r="I69" s="118"/>
      <c r="J69" s="118"/>
      <c r="K69" s="120"/>
      <c r="L69" s="65"/>
      <c r="M69" s="67"/>
      <c r="N69" s="65"/>
      <c r="O69" s="65"/>
      <c r="P69" s="79"/>
    </row>
    <row r="70" spans="1:16" s="7" customFormat="1" ht="24.75" customHeight="1" outlineLevel="1" x14ac:dyDescent="0.25">
      <c r="A70" s="141">
        <v>23</v>
      </c>
      <c r="B70" s="64"/>
      <c r="C70" s="65"/>
      <c r="D70" s="118"/>
      <c r="E70" s="118"/>
      <c r="F70" s="118"/>
      <c r="G70" s="157" t="str">
        <f t="shared" si="3"/>
        <v/>
      </c>
      <c r="H70" s="119"/>
      <c r="I70" s="118"/>
      <c r="J70" s="118"/>
      <c r="K70" s="120"/>
      <c r="L70" s="65"/>
      <c r="M70" s="67"/>
      <c r="N70" s="65"/>
      <c r="O70" s="65"/>
      <c r="P70" s="79"/>
    </row>
    <row r="71" spans="1:16" s="7" customFormat="1" ht="24.75" customHeight="1" outlineLevel="1" x14ac:dyDescent="0.25">
      <c r="A71" s="141">
        <v>24</v>
      </c>
      <c r="B71" s="64"/>
      <c r="C71" s="65"/>
      <c r="D71" s="118"/>
      <c r="E71" s="142"/>
      <c r="F71" s="142"/>
      <c r="G71" s="157" t="str">
        <f t="shared" si="3"/>
        <v/>
      </c>
      <c r="H71" s="119"/>
      <c r="I71" s="118"/>
      <c r="J71" s="118"/>
      <c r="K71" s="120"/>
      <c r="L71" s="65"/>
      <c r="M71" s="67"/>
      <c r="N71" s="65"/>
      <c r="O71" s="65"/>
      <c r="P71" s="79"/>
    </row>
    <row r="72" spans="1:16" s="7" customFormat="1" ht="24.75" customHeight="1" outlineLevel="1" x14ac:dyDescent="0.25">
      <c r="A72" s="141">
        <v>25</v>
      </c>
      <c r="B72" s="64"/>
      <c r="C72" s="65"/>
      <c r="D72" s="118"/>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2676</v>
      </c>
      <c r="E114" s="142">
        <v>43878</v>
      </c>
      <c r="F114" s="142">
        <v>44196</v>
      </c>
      <c r="G114" s="157">
        <f>IF(AND(E114&lt;&gt;"",F114&lt;&gt;""),((F114-E114)/30),"")</f>
        <v>10.6</v>
      </c>
      <c r="H114" s="119" t="s">
        <v>2696</v>
      </c>
      <c r="I114" s="118" t="s">
        <v>64</v>
      </c>
      <c r="J114" s="118" t="s">
        <v>377</v>
      </c>
      <c r="K114" s="120">
        <v>4090768777</v>
      </c>
      <c r="L114" s="100">
        <f>+IF(AND(K114&gt;0,O114="Ejecución"),(K114/877802)*Tabla28[[#This Row],[% participación]],IF(AND(K114&gt;0,O114&lt;&gt;"Ejecución"),"-",""))</f>
        <v>4660.2408937322998</v>
      </c>
      <c r="M114" s="121" t="s">
        <v>2688</v>
      </c>
      <c r="N114" s="170">
        <f>+IF(M118="No",1,IF(M118="Si","Ingrese %",""))</f>
        <v>1</v>
      </c>
      <c r="O114" s="159" t="s">
        <v>1150</v>
      </c>
      <c r="P114" s="78"/>
    </row>
    <row r="115" spans="1:16" s="6" customFormat="1" ht="24.75" customHeight="1" x14ac:dyDescent="0.25">
      <c r="A115" s="140">
        <v>2</v>
      </c>
      <c r="B115" s="158" t="s">
        <v>2665</v>
      </c>
      <c r="C115" s="160" t="s">
        <v>31</v>
      </c>
      <c r="D115" s="63" t="s">
        <v>2677</v>
      </c>
      <c r="E115" s="142">
        <v>43883</v>
      </c>
      <c r="F115" s="142">
        <v>44196</v>
      </c>
      <c r="G115" s="157">
        <f t="shared" ref="G115:G116" si="5">IF(AND(E115&lt;&gt;"",F115&lt;&gt;""),((F115-E115)/30),"")</f>
        <v>10.433333333333334</v>
      </c>
      <c r="H115" s="64" t="s">
        <v>2697</v>
      </c>
      <c r="I115" s="63" t="s">
        <v>64</v>
      </c>
      <c r="J115" s="63" t="s">
        <v>377</v>
      </c>
      <c r="K115" s="68">
        <v>4760848129</v>
      </c>
      <c r="L115" s="100">
        <f>+IF(AND(K115&gt;0,O115="Ejecución"),(K115/877802)*Tabla28[[#This Row],[% participación]],IF(AND(K115&gt;0,O115&lt;&gt;"Ejecución"),"-",""))</f>
        <v>5423.6013691014605</v>
      </c>
      <c r="M115" s="65" t="s">
        <v>2688</v>
      </c>
      <c r="N115" s="170">
        <f>+IF(M118="No",1,IF(M118="Si","Ingrese %",""))</f>
        <v>1</v>
      </c>
      <c r="O115" s="159" t="s">
        <v>1150</v>
      </c>
      <c r="P115" s="78"/>
    </row>
    <row r="116" spans="1:16" s="6" customFormat="1" ht="24.75" customHeight="1" x14ac:dyDescent="0.25">
      <c r="A116" s="140">
        <v>3</v>
      </c>
      <c r="B116" s="158" t="s">
        <v>2665</v>
      </c>
      <c r="C116" s="160" t="s">
        <v>31</v>
      </c>
      <c r="D116" s="63" t="s">
        <v>2678</v>
      </c>
      <c r="E116" s="142">
        <v>43878</v>
      </c>
      <c r="F116" s="142">
        <v>44196</v>
      </c>
      <c r="G116" s="157">
        <f t="shared" si="5"/>
        <v>10.6</v>
      </c>
      <c r="H116" s="64" t="s">
        <v>2698</v>
      </c>
      <c r="I116" s="63" t="s">
        <v>64</v>
      </c>
      <c r="J116" s="63" t="s">
        <v>402</v>
      </c>
      <c r="K116" s="68">
        <v>2416619753</v>
      </c>
      <c r="L116" s="100">
        <f>+IF(AND(K116&gt;0,O116="Ejecución"),(K116/877802)*Tabla28[[#This Row],[% participación]],IF(AND(K116&gt;0,O116&lt;&gt;"Ejecución"),"-",""))</f>
        <v>2753.0351411821798</v>
      </c>
      <c r="M116" s="65" t="s">
        <v>2688</v>
      </c>
      <c r="N116" s="170">
        <f>+IF(M118="No",1,IF(M118="Si","Ingrese %",""))</f>
        <v>1</v>
      </c>
      <c r="O116" s="159" t="s">
        <v>1150</v>
      </c>
      <c r="P116" s="78"/>
    </row>
    <row r="117" spans="1:16" s="6" customFormat="1" ht="24.75" customHeight="1" outlineLevel="1" x14ac:dyDescent="0.25">
      <c r="A117" s="140">
        <v>4</v>
      </c>
      <c r="B117" s="158" t="s">
        <v>2665</v>
      </c>
      <c r="C117" s="160" t="s">
        <v>31</v>
      </c>
      <c r="D117" s="63" t="s">
        <v>2679</v>
      </c>
      <c r="E117" s="142">
        <v>43878</v>
      </c>
      <c r="F117" s="142">
        <v>44196</v>
      </c>
      <c r="G117" s="157">
        <f t="shared" ref="G117:G159" si="6">IF(AND(E117&lt;&gt;"",F117&lt;&gt;""),((F117-E117)/30),"")</f>
        <v>10.6</v>
      </c>
      <c r="H117" s="64" t="s">
        <v>2698</v>
      </c>
      <c r="I117" s="63" t="s">
        <v>64</v>
      </c>
      <c r="J117" s="63" t="s">
        <v>388</v>
      </c>
      <c r="K117" s="68">
        <v>1386294894</v>
      </c>
      <c r="L117" s="100">
        <f>+IF(AND(K117&gt;0,O117="Ejecución"),(K117/877802)*Tabla28[[#This Row],[% participación]],IF(AND(K117&gt;0,O117&lt;&gt;"Ejecución"),"-",""))</f>
        <v>1579.2797168381935</v>
      </c>
      <c r="M117" s="65" t="s">
        <v>2688</v>
      </c>
      <c r="N117" s="170">
        <f>+IF(M118="No",1,IF(M118="Si","Ingrese %",""))</f>
        <v>1</v>
      </c>
      <c r="O117" s="159" t="s">
        <v>1150</v>
      </c>
      <c r="P117" s="78"/>
    </row>
    <row r="118" spans="1:16" s="7" customFormat="1" ht="24.75" customHeight="1" outlineLevel="1" x14ac:dyDescent="0.25">
      <c r="A118" s="141">
        <v>5</v>
      </c>
      <c r="B118" s="158" t="s">
        <v>2665</v>
      </c>
      <c r="C118" s="160" t="s">
        <v>31</v>
      </c>
      <c r="D118" s="63" t="s">
        <v>2680</v>
      </c>
      <c r="E118" s="142">
        <v>43878</v>
      </c>
      <c r="F118" s="142">
        <v>44196</v>
      </c>
      <c r="G118" s="157">
        <f t="shared" si="6"/>
        <v>10.6</v>
      </c>
      <c r="H118" s="64" t="s">
        <v>2698</v>
      </c>
      <c r="I118" s="63" t="s">
        <v>64</v>
      </c>
      <c r="J118" s="63" t="s">
        <v>386</v>
      </c>
      <c r="K118" s="68">
        <v>2130954620</v>
      </c>
      <c r="L118" s="100">
        <f>+IF(AND(K118&gt;0,O118="Ejecución"),(K118/877802)*Tabla28[[#This Row],[% participación]],IF(AND(K118&gt;0,O118&lt;&gt;"Ejecución"),"-",""))</f>
        <v>2427.6028307066967</v>
      </c>
      <c r="M118" s="65" t="s">
        <v>2688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t="s">
        <v>2681</v>
      </c>
      <c r="E119" s="142">
        <v>43877</v>
      </c>
      <c r="F119" s="142">
        <v>44196</v>
      </c>
      <c r="G119" s="157">
        <f t="shared" si="6"/>
        <v>10.633333333333333</v>
      </c>
      <c r="H119" s="64" t="s">
        <v>2698</v>
      </c>
      <c r="I119" s="63" t="s">
        <v>64</v>
      </c>
      <c r="J119" s="63" t="s">
        <v>394</v>
      </c>
      <c r="K119" s="68">
        <v>1714331081</v>
      </c>
      <c r="L119" s="100">
        <f>+IF(AND(K119&gt;0,O119="Ejecución"),(K119/877802)*Tabla28[[#This Row],[% participación]],IF(AND(K119&gt;0,O119&lt;&gt;"Ejecución"),"-",""))</f>
        <v>1952.9815163328403</v>
      </c>
      <c r="M119" s="65" t="s">
        <v>2688</v>
      </c>
      <c r="N119" s="170">
        <f t="shared" si="7"/>
        <v>1</v>
      </c>
      <c r="O119" s="159" t="s">
        <v>1150</v>
      </c>
      <c r="P119" s="79"/>
    </row>
    <row r="120" spans="1:16" s="7" customFormat="1" ht="24.75" customHeight="1" outlineLevel="1" x14ac:dyDescent="0.25">
      <c r="A120" s="141">
        <v>7</v>
      </c>
      <c r="B120" s="158" t="s">
        <v>2665</v>
      </c>
      <c r="C120" s="160" t="s">
        <v>31</v>
      </c>
      <c r="D120" s="63" t="s">
        <v>2687</v>
      </c>
      <c r="E120" s="142">
        <v>44166</v>
      </c>
      <c r="F120" s="142">
        <v>44773</v>
      </c>
      <c r="G120" s="157">
        <f t="shared" si="6"/>
        <v>20.233333333333334</v>
      </c>
      <c r="H120" s="64" t="s">
        <v>2692</v>
      </c>
      <c r="I120" s="63" t="s">
        <v>64</v>
      </c>
      <c r="J120" s="63" t="s">
        <v>377</v>
      </c>
      <c r="K120" s="68">
        <v>5306593563</v>
      </c>
      <c r="L120" s="100">
        <f>+IF(AND(K120&gt;0,O120="Ejecución"),(K120/877802)*Tabla28[[#This Row],[% participación]],IF(AND(K120&gt;0,O120&lt;&gt;"Ejecución"),"-",""))</f>
        <v>6045.3195173854692</v>
      </c>
      <c r="M120" s="65" t="s">
        <v>2688</v>
      </c>
      <c r="N120" s="170">
        <f t="shared" si="7"/>
        <v>1</v>
      </c>
      <c r="O120" s="159" t="s">
        <v>1150</v>
      </c>
      <c r="P120" s="79"/>
    </row>
    <row r="121" spans="1:16" s="7" customFormat="1" ht="24.75" customHeight="1" outlineLevel="1" x14ac:dyDescent="0.25">
      <c r="A121" s="141">
        <v>8</v>
      </c>
      <c r="B121" s="158" t="s">
        <v>2665</v>
      </c>
      <c r="C121" s="160" t="s">
        <v>31</v>
      </c>
      <c r="D121" s="63" t="s">
        <v>2686</v>
      </c>
      <c r="E121" s="142">
        <v>44166</v>
      </c>
      <c r="F121" s="142">
        <v>44773</v>
      </c>
      <c r="G121" s="157">
        <f t="shared" si="6"/>
        <v>20.233333333333334</v>
      </c>
      <c r="H121" s="102" t="s">
        <v>2691</v>
      </c>
      <c r="I121" s="63" t="s">
        <v>64</v>
      </c>
      <c r="J121" s="63" t="s">
        <v>377</v>
      </c>
      <c r="K121" s="68">
        <v>1331130980</v>
      </c>
      <c r="L121" s="100">
        <f>+IF(AND(K121&gt;0,O121="Ejecución"),(K121/877802)*Tabla28[[#This Row],[% participación]],IF(AND(K121&gt;0,O121&lt;&gt;"Ejecución"),"-",""))</f>
        <v>1516.4364856767243</v>
      </c>
      <c r="M121" s="65" t="s">
        <v>2688</v>
      </c>
      <c r="N121" s="170">
        <f t="shared" si="7"/>
        <v>1</v>
      </c>
      <c r="O121" s="159" t="s">
        <v>1150</v>
      </c>
      <c r="P121" s="79"/>
    </row>
    <row r="122" spans="1:16" s="7" customFormat="1" ht="24.75" customHeight="1" outlineLevel="1" x14ac:dyDescent="0.25">
      <c r="A122" s="141">
        <v>9</v>
      </c>
      <c r="B122" s="158" t="s">
        <v>2665</v>
      </c>
      <c r="C122" s="160" t="s">
        <v>31</v>
      </c>
      <c r="D122" s="63" t="s">
        <v>2684</v>
      </c>
      <c r="E122" s="142">
        <v>44166</v>
      </c>
      <c r="F122" s="142">
        <v>44773</v>
      </c>
      <c r="G122" s="157">
        <f t="shared" si="6"/>
        <v>20.233333333333334</v>
      </c>
      <c r="H122" s="64" t="s">
        <v>2689</v>
      </c>
      <c r="I122" s="63" t="s">
        <v>64</v>
      </c>
      <c r="J122" s="63" t="s">
        <v>384</v>
      </c>
      <c r="K122" s="68">
        <v>2646414612</v>
      </c>
      <c r="L122" s="100">
        <f>+IF(AND(K122&gt;0,O122="Ejecución"),(K122/877802)*Tabla28[[#This Row],[% participación]],IF(AND(K122&gt;0,O122&lt;&gt;"Ejecución"),"-",""))</f>
        <v>3014.8195287775602</v>
      </c>
      <c r="M122" s="65" t="s">
        <v>2688</v>
      </c>
      <c r="N122" s="170">
        <f t="shared" si="7"/>
        <v>1</v>
      </c>
      <c r="O122" s="159" t="s">
        <v>1150</v>
      </c>
      <c r="P122" s="79"/>
    </row>
    <row r="123" spans="1:16" s="7" customFormat="1" ht="24.75" customHeight="1" outlineLevel="1" x14ac:dyDescent="0.25">
      <c r="A123" s="141">
        <v>10</v>
      </c>
      <c r="B123" s="158" t="s">
        <v>2665</v>
      </c>
      <c r="C123" s="160" t="s">
        <v>31</v>
      </c>
      <c r="D123" s="63" t="s">
        <v>2685</v>
      </c>
      <c r="E123" s="142">
        <v>44166</v>
      </c>
      <c r="F123" s="142">
        <v>44773</v>
      </c>
      <c r="G123" s="157">
        <f t="shared" si="6"/>
        <v>20.233333333333334</v>
      </c>
      <c r="H123" s="64" t="s">
        <v>2690</v>
      </c>
      <c r="I123" s="63" t="s">
        <v>64</v>
      </c>
      <c r="J123" s="63" t="s">
        <v>394</v>
      </c>
      <c r="K123" s="68">
        <v>441069102</v>
      </c>
      <c r="L123" s="100">
        <f>+IF(AND(K123&gt;0,O123="Ejecución"),(K123/877802)*Tabla28[[#This Row],[% participación]],IF(AND(K123&gt;0,O123&lt;&gt;"Ejecución"),"-",""))</f>
        <v>502.46992146292672</v>
      </c>
      <c r="M123" s="65" t="s">
        <v>2688</v>
      </c>
      <c r="N123" s="170">
        <f t="shared" si="7"/>
        <v>1</v>
      </c>
      <c r="O123" s="159" t="s">
        <v>1150</v>
      </c>
      <c r="P123" s="79"/>
    </row>
    <row r="124" spans="1:16" s="7" customFormat="1" ht="24.75" customHeight="1" outlineLevel="1" x14ac:dyDescent="0.25">
      <c r="A124" s="141">
        <v>11</v>
      </c>
      <c r="B124" s="158" t="s">
        <v>2665</v>
      </c>
      <c r="C124" s="160" t="s">
        <v>31</v>
      </c>
      <c r="D124" s="118" t="s">
        <v>2682</v>
      </c>
      <c r="E124" s="142">
        <v>44166</v>
      </c>
      <c r="F124" s="142">
        <v>44773</v>
      </c>
      <c r="G124" s="157">
        <f t="shared" si="6"/>
        <v>20.233333333333334</v>
      </c>
      <c r="H124" s="64" t="s">
        <v>2693</v>
      </c>
      <c r="I124" s="63" t="s">
        <v>396</v>
      </c>
      <c r="J124" s="63" t="s">
        <v>877</v>
      </c>
      <c r="K124" s="68">
        <v>5894647830</v>
      </c>
      <c r="L124" s="100">
        <f>+IF(AND(K124&gt;0,O124="Ejecución"),(K124/877802)*Tabla28[[#This Row],[% participación]],IF(AND(K124&gt;0,O124&lt;&gt;"Ejecución"),"-",""))</f>
        <v>6715.2362719611028</v>
      </c>
      <c r="M124" s="65" t="s">
        <v>2688</v>
      </c>
      <c r="N124" s="170">
        <f t="shared" si="7"/>
        <v>1</v>
      </c>
      <c r="O124" s="159" t="s">
        <v>1150</v>
      </c>
      <c r="P124" s="79"/>
    </row>
    <row r="125" spans="1:16" s="7" customFormat="1" ht="24.75" customHeight="1" outlineLevel="1" x14ac:dyDescent="0.25">
      <c r="A125" s="141">
        <v>12</v>
      </c>
      <c r="B125" s="158" t="s">
        <v>2665</v>
      </c>
      <c r="C125" s="160" t="s">
        <v>31</v>
      </c>
      <c r="D125" s="118" t="s">
        <v>2683</v>
      </c>
      <c r="E125" s="142">
        <v>44166</v>
      </c>
      <c r="F125" s="142">
        <v>44773</v>
      </c>
      <c r="G125" s="157">
        <f t="shared" si="6"/>
        <v>20.233333333333334</v>
      </c>
      <c r="H125" s="64" t="s">
        <v>2694</v>
      </c>
      <c r="I125" s="63" t="s">
        <v>396</v>
      </c>
      <c r="J125" s="63" t="s">
        <v>885</v>
      </c>
      <c r="K125" s="68">
        <v>1563192364</v>
      </c>
      <c r="L125" s="100">
        <f>+IF(AND(K125&gt;0,O125="Ejecución"),(K125/877802)*Tabla28[[#This Row],[% participación]],IF(AND(K125&gt;0,O125&lt;&gt;"Ejecución"),"-",""))</f>
        <v>1780.8029191093208</v>
      </c>
      <c r="M125" s="65" t="s">
        <v>2688</v>
      </c>
      <c r="N125" s="170">
        <f t="shared" si="7"/>
        <v>1</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0.03</v>
      </c>
      <c r="G179" s="162">
        <f>IF(F179&gt;0,SUM(E179+F179),"")</f>
        <v>0.05</v>
      </c>
      <c r="H179" s="5"/>
      <c r="I179" s="189" t="s">
        <v>2671</v>
      </c>
      <c r="J179" s="189"/>
      <c r="K179" s="189"/>
      <c r="L179" s="189"/>
      <c r="M179" s="169"/>
      <c r="O179" s="8"/>
      <c r="Q179" s="19"/>
      <c r="R179" s="156" t="str">
        <f>IF(M179&gt;0,SUM(L179+M179),"")</f>
        <v/>
      </c>
      <c r="T179" s="19"/>
      <c r="U179" s="235" t="s">
        <v>1166</v>
      </c>
      <c r="V179" s="235"/>
      <c r="W179" s="235"/>
      <c r="X179" s="24">
        <v>0.02</v>
      </c>
      <c r="Y179" s="161"/>
      <c r="Z179" s="162" t="str">
        <f>IF(Y179&gt;0,SUM(E181+Y179),"")</f>
        <v/>
      </c>
      <c r="AA179" s="19"/>
      <c r="AB179" s="19"/>
    </row>
    <row r="180" spans="1:28" ht="23.45" hidden="1" x14ac:dyDescent="0.3">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45" hidden="1" x14ac:dyDescent="0.3">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45" hidden="1" x14ac:dyDescent="0.3">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164879207.40000001</v>
      </c>
      <c r="F185" s="92"/>
      <c r="G185" s="93"/>
      <c r="H185" s="88"/>
      <c r="I185" s="90" t="s">
        <v>2627</v>
      </c>
      <c r="J185" s="163">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34843</v>
      </c>
      <c r="D193" s="5"/>
      <c r="E193" s="123">
        <v>1217</v>
      </c>
      <c r="F193" s="5"/>
      <c r="G193" s="5"/>
      <c r="H193" s="144" t="s">
        <v>2695</v>
      </c>
      <c r="J193" s="5"/>
      <c r="K193" s="124">
        <v>36164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2753</v>
      </c>
      <c r="J211" s="27" t="s">
        <v>2622</v>
      </c>
      <c r="K211" s="145" t="s">
        <v>2755</v>
      </c>
      <c r="L211" s="21"/>
      <c r="M211" s="21"/>
      <c r="N211" s="21"/>
      <c r="O211" s="8"/>
    </row>
    <row r="212" spans="1:15" x14ac:dyDescent="0.25">
      <c r="A212" s="9"/>
      <c r="B212" s="27" t="s">
        <v>2619</v>
      </c>
      <c r="C212" s="144" t="s">
        <v>2752</v>
      </c>
      <c r="D212" s="21"/>
      <c r="G212" s="27" t="s">
        <v>2621</v>
      </c>
      <c r="H212" s="145" t="s">
        <v>2754</v>
      </c>
      <c r="J212" s="27" t="s">
        <v>2623</v>
      </c>
      <c r="K212" s="144"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COORDINACION NUTRICION</cp:lastModifiedBy>
  <cp:lastPrinted>2020-12-29T20:47:08Z</cp:lastPrinted>
  <dcterms:created xsi:type="dcterms:W3CDTF">2020-10-14T21:57:42Z</dcterms:created>
  <dcterms:modified xsi:type="dcterms:W3CDTF">2020-12-29T21:24:47Z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