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MOGANBO/"/>
    </mc:Choice>
  </mc:AlternateContent>
  <xr:revisionPtr revIDLastSave="13" documentId="8_{4DA4E312-AC6D-4500-A878-3656C08A5B6B}" xr6:coauthVersionLast="45" xr6:coauthVersionMax="45" xr10:uidLastSave="{B7EA013F-D1AB-47E1-A2E1-B2108FE38F89}"/>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<sst xmlns="http://schemas.openxmlformats.org/spreadsheetml/2006/main" count="4576" uniqueCount="2720">
  <si>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</si>
  <si>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</si>
  <si>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</si>
  <si>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</si>
  <si>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</si>
  <si>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</si>
  <si>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</si>
  <si>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</si>
  <si>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</si>
  <si>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</si>
  <si>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</si>
  <si>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</si>
  <si>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</si>
  <si>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</si>
  <si>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</si>
  <si>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</si>
  <si>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</si>
  <si>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</si>
  <si>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</si>
  <si>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</si>
  <si>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</si>
  <si>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</si>
  <si>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</si>
  <si>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</si>
  <si>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</si>
  <si>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</si>
  <si>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</si>
  <si>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</si>
  <si>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</si>
  <si>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</si>
  <si>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</si>
  <si>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</si>
  <si>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</si>
  <si>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</si>
  <si>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</si>
  <si>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</si>
  <si>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</si>
  <si>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</si>
  <si>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</si>
  <si>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</si>
  <si>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</si>
  <si>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</si>
  <si>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</si>
  <si>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</si>
  <si>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</si>
  <si>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</si>
  <si>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</si>
  <si>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</si>
  <si>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</si>
  <si>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</si>
  <si>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</si>
  <si>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</si>
  <si>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</si>
  <si>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</si>
  <si>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</si>
  <si>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</si>
  <si>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</si>
  <si>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</si>
  <si>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</si>
  <si>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</si>
  <si>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</si>
  <si>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</si>
  <si>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</si>
  <si>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</si>
  <si>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</si>
  <si>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</si>
  <si>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</si>
  <si>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</si>
  <si>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</si>
  <si>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</si>
  <si>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</si>
  <si>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</si>
  <si>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</si>
  <si>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</si>
  <si>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</si>
  <si>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</si>
  <si>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</si>
  <si>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</si>
  <si>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</si>
  <si>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</si>
  <si>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</si>
  <si>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</si>
  <si>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</si>
  <si>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</si>
  <si>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</si>
  <si>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</si>
  <si>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</si>
  <si>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</si>
  <si>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</si>
  <si>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</si>
  <si>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</si>
  <si>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</si>
  <si>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</si>
  <si>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</si>
  <si>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</si>
  <si>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</si>
  <si>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</si>
  <si>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</si>
  <si>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</si>
  <si>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</si>
  <si>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</si>
  <si>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</si>
  <si>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</si>
  <si>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</si>
  <si>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</si>
  <si>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</si>
  <si>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</si>
  <si>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</si>
  <si>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</si>
  <si>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</si>
  <si>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</si>
  <si>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</si>
  <si>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</si>
  <si>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</si>
  <si>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</si>
  <si>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</si>
  <si>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</si>
  <si>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</si>
  <si>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</si>
  <si>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</si>
  <si>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</si>
  <si>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</si>
  <si>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</si>
  <si>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</si>
  <si>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</si>
  <si>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</si>
  <si>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</si>
  <si>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</si>
  <si>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</si>
  <si>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</si>
  <si>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</si>
  <si>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</si>
  <si>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</si>
  <si>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</si>
  <si>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</si>
  <si>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</si>
  <si>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</si>
  <si>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</si>
  <si>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</si>
  <si>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</si>
  <si>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</si>
  <si>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</si>
  <si>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</si>
  <si>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</si>
  <si>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</si>
  <si>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</si>
  <si>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</si>
  <si>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</si>
  <si>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</si>
  <si>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</si>
  <si>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</si>
  <si>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</si>
  <si>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</si>
  <si>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</si>
  <si>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</si>
  <si>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</si>
  <si>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</si>
  <si>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</si>
  <si>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</si>
  <si>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</si>
  <si>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</si>
  <si>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</si>
  <si>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</si>
  <si>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</si>
  <si>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</si>
  <si>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</si>
  <si>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</si>
  <si>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</si>
  <si>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</si>
  <si>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</si>
  <si>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</si>
  <si>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</si>
  <si>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</si>
  <si>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</si>
  <si>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</si>
  <si>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</si>
  <si>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</si>
  <si>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</si>
  <si>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</si>
  <si>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</si>
  <si>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</si>
  <si>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</si>
  <si>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</si>
  <si>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</si>
  <si>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</si>
  <si>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</si>
  <si>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</si>
  <si>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</si>
  <si>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</si>
  <si>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</si>
  <si>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</si>
  <si>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</si>
  <si>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</si>
  <si>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</si>
  <si>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</si>
  <si>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</si>
  <si>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</si>
  <si>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</si>
  <si>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</si>
  <si>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</si>
  <si>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</si>
  <si>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</si>
  <si>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</si>
  <si>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</si>
  <si>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</si>
  <si>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</si>
  <si>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</si>
  <si>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</si>
  <si>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</si>
  <si>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</si>
  <si>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</si>
  <si>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</si>
  <si>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</si>
  <si>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</si>
  <si>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</si>
  <si>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</si>
  <si>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</si>
  <si>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</si>
  <si>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</si>
  <si>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</si>
  <si>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</si>
  <si>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</si>
  <si>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</si>
  <si>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</si>
  <si>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</si>
  <si>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</si>
  <si>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</si>
  <si>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</si>
  <si>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</si>
  <si>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</si>
  <si>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</si>
  <si>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</si>
  <si>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</si>
  <si>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</si>
  <si>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</si>
  <si>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</si>
  <si>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</si>
  <si>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</si>
  <si>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</si>
  <si>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</si>
  <si>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</si>
  <si>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</si>
  <si>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</si>
  <si>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</si>
  <si>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</si>
  <si>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</si>
  <si>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</si>
  <si>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</si>
  <si>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</si>
  <si>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</si>
  <si>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</si>
  <si>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</si>
  <si>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</si>
  <si>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</si>
  <si>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</si>
  <si>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</si>
  <si>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</si>
  <si>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</si>
  <si>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</si>
  <si>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</si>
  <si>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</si>
  <si>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</si>
  <si>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</si>
  <si>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</si>
  <si>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</si>
  <si>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</si>
  <si>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</si>
  <si>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</si>
  <si>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</si>
  <si>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</si>
  <si>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</si>
  <si>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</si>
  <si>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</si>
  <si>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</si>
  <si>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</si>
  <si>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</si>
  <si>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</si>
  <si>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</si>
  <si>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</si>
  <si>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</si>
  <si>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</si>
  <si>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</si>
  <si>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</si>
  <si>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</si>
  <si>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</si>
  <si>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</si>
  <si>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</si>
  <si>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</si>
  <si>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</si>
  <si>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</si>
  <si>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</si>
  <si>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</si>
  <si>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</si>
  <si>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</si>
  <si>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</si>
  <si>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</si>
  <si>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</si>
  <si>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</si>
  <si>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</si>
  <si>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</si>
  <si>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</si>
  <si>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</si>
  <si>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</si>
  <si>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</si>
  <si>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</si>
  <si>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</si>
  <si>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</si>
  <si>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</si>
  <si>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</si>
  <si>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</si>
  <si>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</si>
  <si>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</si>
  <si>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</si>
  <si>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</si>
  <si>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</si>
  <si>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</si>
  <si>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</si>
  <si>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</si>
  <si>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</si>
  <si>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</si>
  <si>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</si>
  <si>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</si>
  <si>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</si>
  <si>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</si>
  <si>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</si>
  <si>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</si>
  <si>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</si>
  <si>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</si>
  <si>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</si>
  <si>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</si>
  <si>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</si>
  <si>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</si>
  <si>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</si>
  <si>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</si>
  <si>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</si>
  <si>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</si>
  <si>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</si>
  <si>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</si>
  <si>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</si>
  <si>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</si>
  <si>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</si>
  <si>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</si>
  <si>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</si>
  <si>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</si>
  <si>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</si>
  <si>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</si>
  <si>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</si>
  <si>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</si>
  <si>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</si>
  <si>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</si>
  <si>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</si>
  <si>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</si>
  <si>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</si>
  <si>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</si>
  <si>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</si>
  <si>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</si>
  <si>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</si>
  <si>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</si>
  <si>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</si>
  <si>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</si>
  <si>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</si>
  <si>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</si>
  <si>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</si>
  <si>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</si>
  <si>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</si>
  <si>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</si>
  <si>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</si>
  <si>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</si>
  <si>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</si>
  <si>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</si>
  <si>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</si>
  <si>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</si>
  <si>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</si>
  <si>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</si>
  <si>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</si>
  <si>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</si>
  <si>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</si>
  <si>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</si>
  <si>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</si>
  <si>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</si>
  <si>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</si>
  <si>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</si>
  <si>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</si>
  <si>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</si>
  <si>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</si>
  <si>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</si>
  <si>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</si>
  <si>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</si>
  <si>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</si>
  <si>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</si>
  <si>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</si>
  <si>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</si>
  <si>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</si>
  <si>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</si>
  <si>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</si>
  <si>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</si>
  <si>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</si>
  <si>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</si>
  <si>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</si>
  <si>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</si>
  <si>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</si>
  <si>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</si>
  <si>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</si>
  <si>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</si>
  <si>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</si>
  <si>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</si>
  <si>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</si>
  <si>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</si>
  <si>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</si>
  <si>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</si>
  <si>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</si>
  <si>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</si>
  <si>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</si>
  <si>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</si>
  <si>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</si>
  <si>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</si>
  <si>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</si>
  <si>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</si>
  <si>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</si>
  <si>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</si>
  <si>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</si>
  <si>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</si>
  <si>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</si>
  <si>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</si>
  <si>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</si>
  <si>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</si>
  <si>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</si>
  <si>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</si>
  <si>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</si>
  <si>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</si>
  <si>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</si>
  <si>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</si>
  <si>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</si>
  <si>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</si>
  <si>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</si>
  <si>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</si>
  <si>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</si>
  <si>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</si>
  <si>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</si>
  <si>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</si>
  <si>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</si>
  <si>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</si>
  <si>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</si>
  <si>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</si>
  <si>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</si>
  <si>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</si>
  <si>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</si>
  <si>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</si>
  <si>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</si>
  <si>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</si>
  <si>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</si>
  <si>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</si>
  <si>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</si>
  <si>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</si>
  <si>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</si>
  <si>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</si>
  <si>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</si>
  <si>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</si>
  <si>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</si>
  <si>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</si>
  <si>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</si>
  <si>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</si>
  <si>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</si>
  <si>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</si>
  <si>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</si>
  <si>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</si>
  <si>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</si>
  <si>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</si>
  <si>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</si>
  <si>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</si>
  <si>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</si>
  <si>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</si>
  <si>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</si>
  <si>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</si>
  <si>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</si>
  <si>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</si>
  <si>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</si>
  <si>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</si>
  <si>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</si>
  <si>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</si>
  <si>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</si>
  <si>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</si>
  <si>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</si>
  <si>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</si>
  <si>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</si>
  <si>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</si>
  <si>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</si>
  <si>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</si>
  <si>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</si>
  <si>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</si>
  <si>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</si>
  <si>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</si>
  <si>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</si>
  <si>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</si>
  <si>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</si>
  <si>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</si>
  <si>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</si>
  <si>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</si>
  <si>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</si>
  <si>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</si>
  <si>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</si>
  <si>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</si>
  <si>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</si>
  <si>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</si>
  <si>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</si>
  <si>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</si>
  <si>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</si>
  <si>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</si>
  <si>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</si>
  <si>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</si>
  <si>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</si>
  <si>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</si>
  <si>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</si>
  <si>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</si>
  <si>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</si>
  <si>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</si>
  <si>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</si>
  <si>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</si>
  <si>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</si>
  <si>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</si>
  <si>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</si>
  <si>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</si>
  <si>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</si>
  <si>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</si>
  <si>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</si>
  <si>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</si>
  <si>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</si>
  <si>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</si>
  <si>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</si>
  <si>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</si>
  <si>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</si>
  <si>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</si>
  <si>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</si>
  <si>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</si>
  <si>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</si>
  <si>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</si>
  <si>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</si>
  <si>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</si>
  <si>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</si>
  <si>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</si>
  <si>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</si>
  <si>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</si>
  <si>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</si>
  <si>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</si>
  <si>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</si>
  <si>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</si>
  <si>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</si>
  <si>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</si>
  <si>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</si>
  <si>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</si>
  <si>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</si>
  <si>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</si>
  <si>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</si>
  <si>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</si>
  <si>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</si>
  <si>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</si>
  <si>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</si>
  <si>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</si>
  <si>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</si>
  <si>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</si>
  <si>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</si>
  <si>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</si>
  <si>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</si>
  <si>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</si>
  <si>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</si>
  <si>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</si>
  <si>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</si>
  <si>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</si>
  <si>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</si>
  <si>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</si>
  <si>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</si>
  <si>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</si>
  <si>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</si>
  <si>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</si>
  <si>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</si>
  <si>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</si>
  <si>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</si>
  <si>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</si>
  <si>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</si>
  <si>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</si>
  <si>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</si>
  <si>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</si>
  <si>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</si>
  <si>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</si>
  <si>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</si>
  <si>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</si>
  <si>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</si>
  <si>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</si>
  <si>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</si>
  <si>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</si>
  <si>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</si>
  <si>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</si>
  <si>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</si>
  <si>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</si>
  <si>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</si>
  <si>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</si>
  <si>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</si>
  <si>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</si>
  <si>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</si>
  <si>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</si>
  <si>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</si>
  <si>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</si>
  <si>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</si>
  <si>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</si>
  <si>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</si>
  <si>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</si>
  <si>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</si>
  <si>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</si>
  <si>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</si>
  <si>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</si>
  <si>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</si>
  <si>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</si>
  <si>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</si>
  <si>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</si>
  <si>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</si>
  <si>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</si>
  <si>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</si>
  <si>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</si>
  <si>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</si>
  <si>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</si>
  <si>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</si>
  <si>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</si>
  <si>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</si>
  <si>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</si>
  <si>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</si>
  <si>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</si>
  <si>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</si>
  <si>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</si>
  <si>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</si>
  <si>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</si>
  <si>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</si>
  <si>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</si>
  <si>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</si>
  <si>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</si>
  <si>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</si>
  <si>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</si>
  <si>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</si>
  <si>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</si>
  <si>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</si>
  <si>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</si>
  <si>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</si>
  <si>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</si>
  <si>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</si>
  <si>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</si>
  <si>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</si>
  <si>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</si>
  <si>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</si>
  <si>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</si>
  <si>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</si>
  <si>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</si>
  <si>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</si>
  <si>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</si>
  <si>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</si>
  <si>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</si>
  <si>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</si>
  <si>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</si>
  <si>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</si>
  <si>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</si>
  <si>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</si>
  <si>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</si>
  <si>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</si>
  <si>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</si>
  <si>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</si>
  <si>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</si>
  <si>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</si>
  <si>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</si>
  <si>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</si>
  <si>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</si>
  <si>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</si>
  <si>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</si>
  <si>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</si>
  <si>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</si>
  <si>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</si>
  <si>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</si>
  <si>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</si>
  <si>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</si>
  <si>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</si>
  <si>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</si>
  <si>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</si>
  <si>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</si>
  <si>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</si>
  <si>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</si>
  <si>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</si>
  <si>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</si>
  <si>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</si>
  <si>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</si>
  <si>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</si>
  <si>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</si>
  <si>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</si>
  <si>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</si>
  <si>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</si>
  <si>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</si>
  <si>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</si>
  <si>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</si>
  <si>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</si>
  <si>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</si>
  <si>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</si>
  <si>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</si>
  <si>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</si>
  <si>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</si>
  <si>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</si>
  <si>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</si>
  <si>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</si>
  <si>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</si>
  <si>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</si>
  <si>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</si>
  <si>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</si>
  <si>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</si>
  <si>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</si>
  <si>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</si>
  <si>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</si>
  <si>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</si>
  <si>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</si>
  <si>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</si>
  <si>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</si>
  <si>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</si>
  <si>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</si>
  <si>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</si>
  <si>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</si>
  <si>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</si>
  <si>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</si>
  <si>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</si>
  <si>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</si>
  <si>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</si>
  <si>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</si>
  <si>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</si>
  <si>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</si>
  <si>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</si>
  <si>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</si>
  <si>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</si>
  <si>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</si>
  <si>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</si>
  <si>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</si>
  <si>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</si>
  <si>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</si>
  <si>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</si>
  <si>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</si>
  <si>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</si>
  <si>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</si>
  <si>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</si>
  <si>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</si>
  <si>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</si>
  <si>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</si>
  <si>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</si>
  <si>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</si>
  <si>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</si>
  <si>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</si>
  <si>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</si>
  <si>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</si>
  <si>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</si>
  <si>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</si>
  <si>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</si>
  <si>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</si>
  <si>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</si>
  <si>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</si>
  <si>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</si>
  <si>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</si>
  <si>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</si>
  <si>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</si>
  <si>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</si>
  <si>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</si>
  <si>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</si>
  <si>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</si>
  <si>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</si>
  <si>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</si>
  <si>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</si>
  <si>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</si>
  <si>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</si>
  <si>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</si>
  <si>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</si>
  <si>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</si>
  <si>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</si>
  <si>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</si>
  <si>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</si>
  <si>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</si>
  <si>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</si>
  <si>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</si>
  <si>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</si>
  <si>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</si>
  <si>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</si>
  <si>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</si>
  <si>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</si>
  <si>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</si>
  <si>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</si>
  <si>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</si>
  <si>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</si>
  <si>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</si>
  <si>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</si>
  <si>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</si>
  <si>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</si>
  <si>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</si>
  <si>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</si>
  <si>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</si>
  <si>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</si>
  <si>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</si>
  <si>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</si>
  <si>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</si>
  <si>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</si>
  <si>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</si>
  <si>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</si>
  <si>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</si>
  <si>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</si>
  <si>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</si>
  <si>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</si>
  <si>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</si>
  <si>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</si>
  <si>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</si>
  <si>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</si>
  <si>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</si>
  <si>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</si>
  <si>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</si>
  <si>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</si>
  <si>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</si>
  <si>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</si>
  <si>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</si>
  <si>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</si>
  <si>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</si>
  <si>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</si>
  <si>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</si>
  <si>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</si>
  <si>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</si>
  <si>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</si>
  <si>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</si>
  <si>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</si>
  <si>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</si>
  <si>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</si>
  <si>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</si>
  <si>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</si>
  <si>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</si>
  <si>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</si>
  <si>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</si>
  <si>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</si>
  <si>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</si>
  <si>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</si>
  <si>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</si>
  <si>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</si>
  <si>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</si>
  <si>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</si>
  <si>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</si>
  <si>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</si>
  <si>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</si>
  <si>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</si>
  <si>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</si>
  <si>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</si>
  <si>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</si>
  <si>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</si>
  <si>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</si>
  <si>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</si>
  <si>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</si>
  <si>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</si>
  <si>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</si>
  <si>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</si>
  <si>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</si>
  <si>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</si>
  <si>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</si>
  <si>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</si>
  <si>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</si>
  <si>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</si>
  <si>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</si>
  <si>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</si>
  <si>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</si>
  <si>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</si>
  <si>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</si>
  <si>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</si>
  <si>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</si>
  <si>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</si>
  <si>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</si>
  <si>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</si>
  <si>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</si>
  <si>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</si>
  <si>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</si>
  <si>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</si>
  <si>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</si>
  <si>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</si>
  <si>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</si>
  <si>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</si>
  <si>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</si>
  <si>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</si>
  <si>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</si>
  <si>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</si>
  <si>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</si>
  <si>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</si>
  <si>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</si>
  <si>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</si>
  <si>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</si>
  <si>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</si>
  <si>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</si>
  <si>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</si>
  <si>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</si>
  <si>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</si>
  <si>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</si>
  <si>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</si>
  <si>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</si>
  <si>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</si>
  <si>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</si>
  <si>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</si>
  <si>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</si>
  <si>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</si>
  <si>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</si>
  <si>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</si>
  <si>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</si>
  <si>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</si>
  <si>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</si>
  <si>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</si>
  <si>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</si>
  <si>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</si>
  <si>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</si>
  <si>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</si>
  <si>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</si>
  <si>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</si>
  <si>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</si>
  <si>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</si>
  <si>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</si>
  <si>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</si>
  <si>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</si>
  <si>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</si>
  <si>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</si>
  <si>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</si>
  <si>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</si>
  <si>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</si>
  <si>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</si>
  <si>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</si>
  <si>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</si>
  <si>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</si>
  <si>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</si>
  <si>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</si>
  <si>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</si>
  <si>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</si>
  <si>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</si>
  <si>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</si>
  <si>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</si>
  <si>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</si>
  <si>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</si>
  <si>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</si>
  <si>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</si>
  <si>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</si>
  <si>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</si>
  <si>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</si>
  <si>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</si>
  <si>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</si>
  <si>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</si>
  <si>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</si>
  <si>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</si>
  <si>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</si>
  <si>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</si>
  <si>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</si>
  <si>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</si>
  <si>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</si>
  <si>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</si>
  <si>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</si>
  <si>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</si>
  <si>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</si>
  <si>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</si>
  <si>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</si>
  <si>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</si>
  <si>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</si>
  <si>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</si>
  <si>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</si>
  <si>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</si>
  <si>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</si>
  <si>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</si>
  <si>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</si>
  <si>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</si>
  <si>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</si>
  <si>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</si>
  <si>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</si>
  <si>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</si>
  <si>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</si>
  <si>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</si>
  <si>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</si>
  <si>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</si>
  <si>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</si>
  <si>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</si>
  <si>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</si>
  <si>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</si>
  <si>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</si>
  <si>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</si>
  <si>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</si>
  <si>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</si>
  <si>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</si>
  <si>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</si>
  <si>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</si>
  <si>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</si>
  <si>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</si>
  <si>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</si>
  <si>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</si>
  <si>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</si>
  <si>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</si>
  <si>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</si>
  <si>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</si>
  <si>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</si>
  <si>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</si>
  <si>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</si>
  <si>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</si>
  <si>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</si>
  <si>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</si>
  <si>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</si>
  <si>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</si>
  <si>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</si>
  <si>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</si>
  <si>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</si>
  <si>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</si>
  <si>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</si>
  <si>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</si>
  <si>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</si>
  <si>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</si>
  <si>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</si>
  <si>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</si>
  <si>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</si>
  <si>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</si>
  <si>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</si>
  <si>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</si>
  <si>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</si>
  <si>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</si>
  <si>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</si>
  <si>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</si>
  <si>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</si>
  <si>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</si>
  <si>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</si>
  <si>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</si>
  <si>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</si>
  <si>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</si>
  <si>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</si>
  <si>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</si>
  <si>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</si>
  <si>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</si>
  <si>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</si>
  <si>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</si>
  <si>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</si>
  <si>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</si>
  <si>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</si>
  <si>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</si>
  <si>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</si>
  <si>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</si>
  <si>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</si>
  <si>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</si>
  <si>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</si>
  <si>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</si>
  <si>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</si>
  <si>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</si>
  <si>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</si>
  <si>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</si>
  <si>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</si>
  <si>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</si>
  <si>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</si>
  <si>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</si>
  <si>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</si>
  <si>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</si>
  <si>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</si>
  <si>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</si>
  <si>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</si>
  <si>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</si>
  <si>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</si>
  <si>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</si>
  <si>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</si>
  <si>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</si>
  <si>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</si>
  <si>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</si>
  <si>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</si>
  <si>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</si>
  <si>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</si>
  <si>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</si>
  <si>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</si>
  <si>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</si>
  <si>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</si>
  <si>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</si>
  <si>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</si>
  <si>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</si>
  <si>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</si>
  <si>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</si>
  <si>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</si>
  <si>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</si>
  <si>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</si>
  <si>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</si>
  <si>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</si>
  <si>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</si>
  <si>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</si>
  <si>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</si>
  <si>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</si>
  <si>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</si>
  <si>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</si>
  <si>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</si>
  <si>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</si>
  <si>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</si>
  <si>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</si>
  <si>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</si>
  <si>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</si>
  <si>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</si>
  <si>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</si>
  <si>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</si>
  <si>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</si>
  <si>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</si>
  <si>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</si>
  <si>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</si>
  <si>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</si>
  <si>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</si>
  <si>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</si>
  <si>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</si>
  <si>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</si>
  <si>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</si>
  <si>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</si>
  <si>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</si>
  <si>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</si>
  <si>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</si>
  <si>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</si>
  <si>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</si>
  <si>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</si>
  <si>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</si>
  <si>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</si>
  <si>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</si>
  <si>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</si>
  <si>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</si>
  <si>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</si>
  <si>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</si>
  <si>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</si>
  <si>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</si>
  <si>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</si>
  <si>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</si>
  <si>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</si>
  <si>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</si>
  <si>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</si>
  <si>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</si>
  <si>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</si>
  <si>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</si>
  <si>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</si>
  <si>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</si>
  <si>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</si>
  <si>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</si>
  <si>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</si>
  <si>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</si>
  <si>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</si>
  <si>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</si>
  <si>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</si>
  <si>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</si>
  <si>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</si>
  <si>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</si>
  <si>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</si>
  <si>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</si>
  <si>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</si>
  <si>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</si>
  <si>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</si>
  <si>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</si>
  <si>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</si>
  <si>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</si>
  <si>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</si>
  <si>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</si>
  <si>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</si>
  <si>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</si>
  <si>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</si>
  <si>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</si>
  <si>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</si>
  <si>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</si>
  <si>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</si>
  <si>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</si>
  <si>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</si>
  <si>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</si>
  <si>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</si>
  <si>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</si>
  <si>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</si>
  <si>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</si>
  <si>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</si>
  <si>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</si>
  <si>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</si>
  <si>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</si>
  <si>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</si>
  <si>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</si>
  <si>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</si>
  <si>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</si>
  <si>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</si>
  <si>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</si>
  <si>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</si>
  <si>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</si>
  <si>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</si>
  <si>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</si>
  <si>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</si>
  <si>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</si>
  <si>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</si>
  <si>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</si>
  <si>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</si>
  <si>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</si>
  <si>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</si>
  <si>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</si>
  <si>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</si>
  <si>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</si>
  <si>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</si>
  <si>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</si>
  <si>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</si>
  <si>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</si>
  <si>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</si>
  <si>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</si>
  <si>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</si>
  <si>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</si>
  <si>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</si>
  <si>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</si>
  <si>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</si>
  <si>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</si>
  <si>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</si>
  <si>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</si>
  <si>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</si>
  <si>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</si>
  <si>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</si>
  <si>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</si>
  <si>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</si>
  <si>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</si>
  <si>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</si>
  <si>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</si>
  <si>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</si>
  <si>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</si>
  <si>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</si>
  <si>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</si>
  <si>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</si>
  <si>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</si>
  <si>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</si>
  <si>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</si>
  <si>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</si>
  <si>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</si>
  <si>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</si>
  <si>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</si>
  <si>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</si>
  <si>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</si>
  <si>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</si>
  <si>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</si>
  <si>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</si>
  <si>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</si>
  <si>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</si>
  <si>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</si>
  <si>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</si>
  <si>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</si>
  <si>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</si>
  <si>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</si>
  <si>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</si>
  <si>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</si>
  <si>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</si>
  <si>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</si>
  <si>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</si>
  <si>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</si>
  <si>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</si>
  <si>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</si>
  <si>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</si>
  <si>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</si>
  <si>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</si>
  <si>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</si>
  <si>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</si>
  <si>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</si>
  <si>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</si>
  <si>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</si>
  <si>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</si>
  <si>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</si>
  <si>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</si>
  <si>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</si>
  <si>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</si>
  <si>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</si>
  <si>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</si>
  <si>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</si>
  <si>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</si>
  <si>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</si>
  <si>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</si>
  <si>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</si>
  <si>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</si>
  <si>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</si>
  <si>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</si>
  <si>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</si>
  <si>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</si>
  <si>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</si>
  <si>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</si>
  <si>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</si>
  <si>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</si>
  <si>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</si>
  <si>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</si>
  <si>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</si>
  <si>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</si>
  <si>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</si>
  <si>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</si>
  <si>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</si>
  <si>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</si>
  <si>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</si>
  <si>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</si>
  <si>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</si>
  <si>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</si>
  <si>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</si>
  <si>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</si>
  <si>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</si>
  <si>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</si>
  <si>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</si>
  <si>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</si>
  <si>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</si>
  <si>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</si>
  <si>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</si>
  <si>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</si>
  <si>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</si>
  <si>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</si>
  <si>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</si>
  <si>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</si>
  <si>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</si>
  <si>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</si>
  <si>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</si>
  <si>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</si>
  <si>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</si>
  <si>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</si>
  <si>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</si>
  <si>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</si>
  <si>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</si>
  <si>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</si>
  <si>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</si>
  <si>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</si>
  <si>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</si>
  <si>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</si>
  <si>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</si>
  <si>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</si>
  <si>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</si>
  <si>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</si>
  <si>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</si>
  <si>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</si>
  <si>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</si>
  <si>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</si>
  <si>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</si>
  <si>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</si>
  <si>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</si>
  <si>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</si>
  <si>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</si>
  <si>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</si>
  <si>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</si>
  <si>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</si>
  <si>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</si>
  <si>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</si>
  <si>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</si>
  <si>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</si>
  <si>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</si>
  <si>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</si>
  <si>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</si>
  <si>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</si>
  <si>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</si>
  <si>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</si>
  <si>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</si>
  <si>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</si>
  <si>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</si>
  <si>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</si>
  <si>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</si>
  <si>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</si>
  <si>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</si>
  <si>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</si>
  <si>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</si>
  <si>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</si>
  <si>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</si>
  <si>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</si>
  <si>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</si>
  <si>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</si>
  <si>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</si>
  <si>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</si>
  <si>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</si>
  <si>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</si>
  <si>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</si>
  <si>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</si>
  <si>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</si>
  <si>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</si>
  <si>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</si>
  <si>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</si>
  <si>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</si>
  <si>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</si>
  <si>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</si>
  <si>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</si>
  <si>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</si>
  <si>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</si>
  <si>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</si>
  <si>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</si>
  <si>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</si>
  <si>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</si>
  <si>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</si>
  <si>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</si>
  <si>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</si>
  <si>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</si>
  <si>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</si>
  <si>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</si>
  <si>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</si>
  <si>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</si>
  <si>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</si>
  <si>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</si>
  <si>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</si>
  <si>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</si>
  <si>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</si>
  <si>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</si>
  <si>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</si>
  <si>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</si>
  <si>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</si>
  <si>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</si>
  <si>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</si>
  <si>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</si>
  <si>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</si>
  <si>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</si>
  <si>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</si>
  <si>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</si>
  <si>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</si>
  <si>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</si>
  <si>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</si>
  <si>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</si>
  <si>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</si>
  <si>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</si>
  <si>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</si>
  <si>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</si>
  <si>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</si>
  <si>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</si>
  <si>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</si>
  <si>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</si>
  <si>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</si>
  <si>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</si>
  <si>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</si>
  <si>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</si>
  <si>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</si>
  <si>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</si>
  <si>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</si>
  <si>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</si>
  <si>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</si>
  <si>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</si>
  <si>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</si>
  <si>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</si>
  <si>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</si>
  <si>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</si>
  <si>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</si>
  <si>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</si>
  <si>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</si>
  <si>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</si>
  <si>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</si>
  <si>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</si>
  <si>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</si>
  <si>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</si>
  <si>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</si>
  <si>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</si>
  <si>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</si>
  <si>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</si>
  <si>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</si>
  <si>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</si>
  <si>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</si>
  <si>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</si>
  <si>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</si>
  <si>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</si>
  <si>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</si>
  <si>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</si>
  <si>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</si>
  <si>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</si>
  <si>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</si>
  <si>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</si>
  <si>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</si>
  <si>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</si>
  <si>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</si>
  <si>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</si>
  <si>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</si>
  <si>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</si>
  <si>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</si>
  <si>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</si>
  <si>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</si>
  <si>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</si>
  <si>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</si>
  <si>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</si>
  <si>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</si>
  <si>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</si>
  <si>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</si>
  <si>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</si>
  <si>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</si>
  <si>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</si>
  <si>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</si>
  <si>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</si>
  <si>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</si>
  <si>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</si>
  <si>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</si>
  <si>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</si>
  <si>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</si>
  <si>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</si>
  <si>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</si>
  <si>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</si>
  <si>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</si>
  <si>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</si>
  <si>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</si>
  <si>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</si>
  <si>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</si>
  <si>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</si>
  <si>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</si>
  <si>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</si>
  <si>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</si>
  <si>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</si>
  <si>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</si>
  <si>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</si>
  <si>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</si>
  <si>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</si>
  <si>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</si>
  <si>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</si>
  <si>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</si>
  <si>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</si>
  <si>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</si>
  <si>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</si>
  <si>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</si>
  <si>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</si>
  <si>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</si>
  <si>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</si>
  <si>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</si>
  <si>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</si>
  <si>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</si>
  <si>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</si>
  <si>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</si>
  <si>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</si>
  <si>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</si>
  <si>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</si>
  <si>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</si>
  <si>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</si>
  <si>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</si>
  <si>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</si>
  <si>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</si>
  <si>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</si>
  <si>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</si>
  <si>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</si>
  <si>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</si>
  <si>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</si>
  <si>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</si>
  <si>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</si>
  <si>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</si>
  <si>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</si>
  <si>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</si>
  <si>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</si>
  <si>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</si>
  <si>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</si>
  <si>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</si>
  <si>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</si>
  <si>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</si>
  <si>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</si>
  <si>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</si>
  <si>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</si>
  <si>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</si>
  <si>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</si>
  <si>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</si>
  <si>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</si>
  <si>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</si>
  <si>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</si>
  <si>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</si>
  <si>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</si>
  <si>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</si>
  <si>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</si>
  <si>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</si>
  <si>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</si>
  <si>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</si>
  <si>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</si>
  <si>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</si>
  <si>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</si>
  <si>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</si>
  <si>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</si>
  <si>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</si>
  <si>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</si>
  <si>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</si>
  <si>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</si>
  <si>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</si>
  <si>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</si>
  <si>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</si>
  <si>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</si>
  <si>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</si>
  <si>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</si>
  <si>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</si>
  <si>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</si>
  <si>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</si>
  <si>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</si>
  <si>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</si>
  <si>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</si>
  <si>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</si>
  <si>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</si>
  <si>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</si>
  <si>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</si>
  <si>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</si>
  <si>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</si>
  <si>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</si>
  <si>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</si>
  <si>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</si>
  <si>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</si>
  <si>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</si>
  <si>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</si>
  <si>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</si>
  <si>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</si>
  <si>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</si>
  <si>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</si>
  <si>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</si>
  <si>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</si>
  <si>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</si>
  <si>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</si>
  <si>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</si>
  <si>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</si>
  <si>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</si>
  <si>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</si>
  <si>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</si>
  <si>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</si>
  <si>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</si>
  <si>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</si>
  <si>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</si>
  <si>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</si>
  <si>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</si>
  <si>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</si>
  <si>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</si>
  <si>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</si>
  <si>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</si>
  <si>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</si>
  <si>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</si>
  <si>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</si>
  <si>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</si>
  <si>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</si>
  <si>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</si>
  <si>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</si>
  <si>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</si>
  <si>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</si>
  <si>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</si>
  <si>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</si>
  <si>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</si>
  <si>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</si>
  <si>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</si>
  <si>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</si>
  <si>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</si>
  <si>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</si>
  <si>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</si>
  <si>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</si>
  <si>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</si>
  <si>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</si>
  <si>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</si>
  <si>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</si>
  <si>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</si>
  <si>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</si>
  <si>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</si>
  <si>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</si>
  <si>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</si>
  <si>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</si>
  <si>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</si>
  <si>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</si>
  <si>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</si>
  <si>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</si>
  <si>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</si>
  <si>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</si>
  <si>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</si>
  <si>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</si>
  <si>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</si>
  <si>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</si>
  <si>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</si>
  <si>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</si>
  <si>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</si>
  <si>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</si>
  <si>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</si>
  <si>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</si>
  <si>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</si>
  <si>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</si>
  <si>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</si>
  <si>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</si>
  <si>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</si>
  <si>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</si>
  <si>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</si>
  <si>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</si>
  <si>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</si>
  <si>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</si>
  <si>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</si>
  <si>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</si>
  <si>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</si>
  <si>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</si>
  <si>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</si>
  <si>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</si>
  <si>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</si>
  <si>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</si>
  <si>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</si>
  <si>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</si>
  <si>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</si>
  <si>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</si>
  <si>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</si>
  <si>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</si>
  <si>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</si>
  <si>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</si>
  <si>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</si>
  <si>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</si>
  <si>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</si>
  <si>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</si>
  <si>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</si>
  <si>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</si>
  <si>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</si>
  <si>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</si>
  <si>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</si>
  <si>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</si>
  <si>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</si>
  <si>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</si>
  <si>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</si>
  <si>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</si>
  <si>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</si>
  <si>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</si>
  <si>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</si>
  <si>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</si>
  <si>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</si>
  <si>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</si>
  <si>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</si>
  <si>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</si>
  <si>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</si>
  <si>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</si>
  <si>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</si>
  <si>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</si>
  <si>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</si>
  <si>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</si>
  <si>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</si>
  <si>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</si>
  <si>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</si>
  <si>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</si>
  <si>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</si>
  <si>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</si>
  <si>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</si>
  <si>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</si>
  <si>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</si>
  <si>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</si>
  <si>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</si>
  <si>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</si>
  <si>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</si>
  <si>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</si>
  <si>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</si>
  <si>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</si>
  <si>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</si>
  <si>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</si>
  <si>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</si>
  <si>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</si>
  <si>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</si>
  <si>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</si>
  <si>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</si>
  <si>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</si>
  <si>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</si>
  <si>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</si>
  <si>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</si>
  <si>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</si>
  <si>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</si>
  <si>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</si>
  <si>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</si>
  <si>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</si>
  <si>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</si>
  <si>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</si>
  <si>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</si>
  <si>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</si>
  <si>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</si>
  <si>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</si>
  <si>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</si>
  <si>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</si>
  <si>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</si>
  <si>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</si>
  <si>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</si>
  <si>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</si>
  <si>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</si>
  <si>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</si>
  <si>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</si>
  <si>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</si>
  <si>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</si>
  <si>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</si>
  <si>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</si>
  <si>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</si>
  <si>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</si>
  <si>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</si>
  <si>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</si>
  <si>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</si>
  <si>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</si>
  <si>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</si>
  <si>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</si>
  <si>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</si>
  <si>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</si>
  <si>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</si>
  <si>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</si>
  <si>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</si>
  <si>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</si>
  <si>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</si>
  <si>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</si>
  <si>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</si>
  <si>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</si>
  <si>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</si>
  <si>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</si>
  <si>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</si>
  <si>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</si>
  <si>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</si>
  <si>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</si>
  <si>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</si>
  <si>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</si>
  <si>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</si>
  <si>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</si>
  <si>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</si>
  <si>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</si>
  <si>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</si>
  <si>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</si>
  <si>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</si>
  <si>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</si>
  <si>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</si>
  <si>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</si>
  <si>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</si>
  <si>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</si>
  <si>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</si>
  <si>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</si>
  <si>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</si>
  <si>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</si>
  <si>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</si>
  <si>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</si>
  <si>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</si>
  <si>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</si>
  <si>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</si>
  <si>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</si>
  <si>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</si>
  <si>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</si>
  <si>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</si>
  <si>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</si>
  <si>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</si>
  <si>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</si>
  <si>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</si>
  <si>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</si>
  <si>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</si>
  <si>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</si>
  <si>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</si>
  <si>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</si>
  <si>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</si>
  <si>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</si>
  <si>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</si>
  <si>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</si>
  <si>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</si>
  <si>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</si>
  <si>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</si>
  <si>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</si>
  <si>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</si>
  <si>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</si>
  <si>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</si>
  <si>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</si>
  <si>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</si>
  <si>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</si>
  <si>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</si>
  <si>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</si>
  <si>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</si>
  <si>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</si>
  <si>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</si>
  <si>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</si>
  <si>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</si>
  <si>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</si>
  <si>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</si>
  <si>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</si>
  <si>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</si>
  <si>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</si>
  <si>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</si>
  <si>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</si>
  <si>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</si>
  <si>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</si>
  <si>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</si>
  <si>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</si>
  <si>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</si>
  <si>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</si>
  <si>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</si>
  <si>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</si>
  <si>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</si>
  <si>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</si>
  <si>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</si>
  <si>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</si>
  <si>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</si>
  <si>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</si>
  <si>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</si>
  <si>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</si>
  <si>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</si>
  <si>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</si>
  <si>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</si>
  <si>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</si>
  <si>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</si>
  <si>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</si>
  <si>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</si>
  <si>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</si>
  <si>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</si>
  <si>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</si>
  <si>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</si>
  <si>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</si>
  <si>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</si>
  <si>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</si>
  <si>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</si>
  <si>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</si>
  <si>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</si>
  <si>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</si>
  <si>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</si>
  <si>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</si>
  <si>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</si>
  <si>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</si>
  <si>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</si>
  <si>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</si>
  <si>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</si>
  <si>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</si>
  <si>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</si>
  <si>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</si>
  <si>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</si>
  <si>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</si>
  <si>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</si>
  <si>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</si>
  <si>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</si>
  <si>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</si>
  <si>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</si>
  <si>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</si>
  <si>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</si>
  <si>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</si>
  <si>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</si>
  <si>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</si>
  <si>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</si>
  <si>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</si>
  <si>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</si>
  <si>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</si>
  <si>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</si>
  <si>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</si>
  <si>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</si>
  <si>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</si>
  <si>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</si>
  <si>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</si>
  <si>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</si>
  <si>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</si>
  <si>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</si>
  <si>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</si>
  <si>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</si>
  <si>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</si>
  <si>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</si>
  <si>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</si>
  <si>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</si>
  <si>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</si>
  <si>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</si>
  <si>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</si>
  <si>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</si>
  <si>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</si>
  <si>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</si>
  <si>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</si>
  <si>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</si>
  <si>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</si>
  <si>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</si>
  <si>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</si>
  <si>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</si>
  <si>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</si>
  <si>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</si>
  <si>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</si>
  <si>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</si>
  <si>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</si>
  <si>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</si>
  <si>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</si>
  <si>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</si>
  <si>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</si>
  <si>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</si>
  <si>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</si>
  <si>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</si>
  <si>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</si>
  <si>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</si>
  <si>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</si>
  <si>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</si>
  <si>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</si>
  <si>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</si>
  <si>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</si>
  <si>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</si>
  <si>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</si>
  <si>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</si>
  <si>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</si>
  <si>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</si>
  <si>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</si>
  <si>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</si>
  <si>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</si>
  <si>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</si>
  <si>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</si>
  <si>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</si>
  <si>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</si>
  <si>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</si>
  <si>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</si>
  <si>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</si>
  <si>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</si>
  <si>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</si>
  <si>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</si>
  <si>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</si>
  <si>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</si>
  <si>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</si>
  <si>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</si>
  <si>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</si>
  <si>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</si>
  <si>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</si>
  <si>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</si>
  <si>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</si>
  <si>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</si>
  <si>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</si>
  <si>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</si>
  <si>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</si>
  <si>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</si>
  <si>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</si>
  <si>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</si>
  <si>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</si>
  <si>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</si>
  <si>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</si>
  <si>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</si>
  <si>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</si>
  <si>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</si>
  <si>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</si>
  <si>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</si>
  <si>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</si>
  <si>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</si>
  <si>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</si>
  <si>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</si>
  <si>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</si>
  <si>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</si>
  <si>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</si>
  <si>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</si>
  <si>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</si>
  <si>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</si>
  <si>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</si>
  <si>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</si>
  <si>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</si>
  <si>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</si>
  <si>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</si>
  <si>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</si>
  <si>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</si>
  <si>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</si>
  <si>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</si>
  <si>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</si>
  <si>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</si>
  <si>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</si>
  <si>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</si>
  <si>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</si>
  <si>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</si>
  <si>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</si>
  <si>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</si>
  <si>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</si>
  <si>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</si>
  <si>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</si>
  <si>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</si>
  <si>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</si>
  <si>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</si>
  <si>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</si>
  <si>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</si>
  <si>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</si>
  <si>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</si>
  <si>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</si>
  <si>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</si>
  <si>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</si>
  <si>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</si>
  <si>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</si>
  <si>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</si>
  <si>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</si>
  <si>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</si>
  <si>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</si>
  <si>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</si>
  <si>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</si>
  <si>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</si>
  <si>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</si>
  <si>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</si>
  <si>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</si>
  <si>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</si>
  <si>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</si>
  <si>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</si>
  <si>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</si>
  <si>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</si>
  <si>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</si>
  <si>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</si>
  <si>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</si>
  <si>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</si>
  <si>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</si>
  <si>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</si>
  <si>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</si>
  <si>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</si>
  <si>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</si>
  <si>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</si>
  <si>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</si>
  <si>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</si>
  <si>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</si>
  <si>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</si>
  <si>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</si>
  <si>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</si>
  <si>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</si>
  <si>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</si>
  <si>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</si>
  <si>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</si>
  <si>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</si>
  <si>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</si>
  <si>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</si>
  <si>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</si>
  <si>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</si>
  <si>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</si>
  <si>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</si>
  <si>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</si>
  <si>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</si>
  <si>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</si>
  <si>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</si>
  <si>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</si>
  <si>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</si>
  <si>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</si>
  <si>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</si>
  <si>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</si>
  <si>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</si>
  <si>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</si>
  <si>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</si>
  <si>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</si>
  <si>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</si>
  <si>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</si>
  <si>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</si>
  <si>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</si>
  <si>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</si>
  <si>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</si>
  <si>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</si>
  <si>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</si>
  <si>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</si>
  <si>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</si>
  <si>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</si>
  <si>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</si>
  <si>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</si>
  <si>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</si>
  <si>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</si>
  <si>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</si>
  <si>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</si>
  <si>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</si>
  <si>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</si>
  <si>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</si>
  <si>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</si>
  <si>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</si>
  <si>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</si>
  <si>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</si>
  <si>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</si>
  <si>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</si>
  <si>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</si>
  <si>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</si>
  <si>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</si>
  <si>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</si>
  <si>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</si>
  <si>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</si>
  <si>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</si>
  <si>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</si>
  <si>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</si>
  <si>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</si>
  <si>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</si>
  <si>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</si>
  <si>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</si>
  <si>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</si>
  <si>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</si>
  <si>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</si>
  <si>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</si>
  <si>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</si>
  <si>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</si>
  <si>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</si>
  <si>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</si>
  <si>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</si>
  <si>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</si>
  <si>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</si>
  <si>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</si>
  <si>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</si>
  <si>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</si>
  <si>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</si>
  <si>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</si>
  <si>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</si>
  <si>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</si>
  <si>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</si>
  <si>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</si>
  <si>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</si>
  <si>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</si>
  <si>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</si>
  <si>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</si>
  <si>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</si>
  <si>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</si>
  <si>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</si>
  <si>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</si>
  <si>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</si>
  <si>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</si>
  <si>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</si>
  <si>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</si>
  <si>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</si>
  <si>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</si>
  <si>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</si>
  <si>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</si>
  <si>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</si>
  <si>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</si>
  <si>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</si>
  <si>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</si>
  <si>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</si>
  <si>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</si>
  <si>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</si>
  <si>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</si>
  <si>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</si>
  <si>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</si>
  <si>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</si>
  <si>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</si>
  <si>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</si>
  <si>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</si>
  <si>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</si>
  <si>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</si>
  <si>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</si>
  <si>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</si>
  <si>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</si>
  <si>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</si>
  <si>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</si>
  <si>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</si>
  <si>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</si>
  <si>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</si>
  <si>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</si>
  <si>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</si>
  <si>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</si>
  <si>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</si>
  <si>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</si>
  <si>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</si>
  <si>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</si>
  <si>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</si>
  <si>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</si>
  <si>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</si>
  <si>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</si>
  <si>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</si>
  <si>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</si>
  <si>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</si>
  <si>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</si>
  <si>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</si>
  <si>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</si>
  <si>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</si>
  <si>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</si>
  <si>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</si>
  <si>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</si>
  <si>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</si>
  <si>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</si>
  <si>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</si>
  <si>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</si>
  <si>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</si>
  <si>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</si>
  <si>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</si>
  <si>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</si>
  <si>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</si>
  <si>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</si>
  <si>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</si>
  <si>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</si>
  <si>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</si>
  <si>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</si>
  <si>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</si>
  <si>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</si>
  <si>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</si>
  <si>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</si>
  <si>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</si>
  <si>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</si>
  <si>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</si>
  <si>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</si>
  <si>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</si>
  <si>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</si>
  <si>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</si>
  <si>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</si>
  <si>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</si>
  <si>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</si>
  <si>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</si>
  <si>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</si>
  <si>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</si>
  <si>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</si>
  <si>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</si>
  <si>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</si>
  <si>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</si>
  <si>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</si>
  <si>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</si>
  <si>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</si>
  <si>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</si>
  <si>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</si>
  <si>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</si>
  <si>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</si>
  <si>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</si>
  <si>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</si>
  <si>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</si>
  <si>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</si>
  <si>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</si>
  <si>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</si>
  <si>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</si>
  <si>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</si>
  <si>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</si>
  <si>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</si>
  <si>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</si>
  <si>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</si>
  <si>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</si>
  <si>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</si>
  <si>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</si>
  <si>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</si>
  <si>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</si>
  <si>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</si>
  <si>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</si>
  <si>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</si>
  <si>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</si>
  <si>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</si>
  <si>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</si>
  <si>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</si>
  <si>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</si>
  <si>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</si>
  <si>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</si>
  <si>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</si>
  <si>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</si>
  <si>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</si>
  <si>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</si>
  <si>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</si>
  <si>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</si>
  <si>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</si>
  <si>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</si>
  <si>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</si>
  <si>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</si>
  <si>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</si>
  <si>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</si>
  <si>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</si>
  <si>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</si>
  <si>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</si>
  <si>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</si>
  <si>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</si>
  <si>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</si>
  <si>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</si>
  <si>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</si>
  <si>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</si>
  <si>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</si>
  <si>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</si>
  <si>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</si>
  <si>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</si>
  <si>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</si>
  <si>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</si>
  <si>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</si>
  <si>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</si>
  <si>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</si>
  <si>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</si>
  <si>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</si>
  <si>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</si>
  <si>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</si>
  <si>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</si>
  <si>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</si>
  <si>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</si>
  <si>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</si>
  <si>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</si>
  <si>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</si>
  <si>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</si>
  <si>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</si>
  <si>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</si>
  <si>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</si>
  <si>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</si>
  <si>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</si>
  <si>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</si>
  <si>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</si>
  <si>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</si>
  <si>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</si>
  <si>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</si>
  <si>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</si>
  <si>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</si>
  <si>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</si>
  <si>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</si>
  <si>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</si>
  <si>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</si>
  <si>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</si>
  <si>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</si>
  <si>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</si>
  <si>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</si>
  <si>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</si>
  <si>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</si>
  <si>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</si>
  <si>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</si>
  <si>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</si>
  <si>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</si>
  <si>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</si>
  <si>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</si>
  <si>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</si>
  <si>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</si>
  <si>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</si>
  <si>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</si>
  <si>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</si>
  <si>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</si>
  <si>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</si>
  <si>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</si>
  <si>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</si>
  <si>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</si>
  <si>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</si>
  <si>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</si>
  <si>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</si>
  <si>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</si>
  <si>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</si>
  <si>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</si>
  <si>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</si>
  <si>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</si>
  <si>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</si>
  <si>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</si>
  <si>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</si>
  <si>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</si>
  <si>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</si>
  <si>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</si>
  <si>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</si>
  <si>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</si>
  <si>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</si>
  <si>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</si>
  <si>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</si>
  <si>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</si>
  <si>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</si>
  <si>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</si>
  <si>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</si>
  <si>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</si>
  <si>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</si>
  <si>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</si>
  <si>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</si>
  <si>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</si>
  <si>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</si>
  <si>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</si>
  <si>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</si>
  <si>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</si>
  <si>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</si>
  <si>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</si>
  <si>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</si>
  <si>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</si>
  <si>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</si>
  <si>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</si>
  <si>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</si>
  <si>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</si>
  <si>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</si>
  <si>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</si>
  <si>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</si>
  <si>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</si>
  <si>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</si>
  <si>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</si>
  <si>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</si>
  <si>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</si>
  <si>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</si>
  <si>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</si>
  <si>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</si>
  <si>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</si>
  <si>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</si>
  <si>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</si>
  <si>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</si>
  <si>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</si>
  <si>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</si>
  <si>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</si>
  <si>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</si>
  <si>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</si>
  <si>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</si>
  <si>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</si>
  <si>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</si>
  <si>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</si>
  <si>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</si>
  <si>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</si>
  <si>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</si>
  <si>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</si>
  <si>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</si>
  <si>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</si>
  <si>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</si>
  <si>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</si>
  <si>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</si>
  <si>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</si>
  <si>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</si>
  <si>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</si>
  <si>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</si>
  <si>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</si>
  <si>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</si>
  <si>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</si>
  <si>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</si>
  <si>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</si>
  <si>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</si>
  <si>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</si>
  <si>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</si>
  <si>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</si>
  <si>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</si>
  <si>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</si>
  <si>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</si>
  <si>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</si>
  <si>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</si>
  <si>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</si>
  <si>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</si>
  <si>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</si>
  <si>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</si>
  <si>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</si>
  <si>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</si>
  <si>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</si>
  <si>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</si>
  <si>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</si>
  <si>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</si>
  <si>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</si>
  <si>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</si>
  <si>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</si>
  <si>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</si>
  <si>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</si>
  <si>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</si>
  <si>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</si>
  <si>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</si>
  <si>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</si>
  <si>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</si>
  <si>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</si>
  <si>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</si>
  <si>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</si>
  <si>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</si>
  <si>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</si>
  <si>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</si>
  <si>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</si>
  <si>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</si>
  <si>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</si>
  <si>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</si>
  <si>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</si>
  <si>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</si>
  <si>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</si>
  <si>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</si>
  <si>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</si>
  <si>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</si>
  <si>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</si>
  <si>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</si>
  <si>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</si>
  <si>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</si>
  <si>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</si>
  <si>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</si>
  <si>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</si>
  <si>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</si>
  <si>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</si>
  <si>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</si>
  <si>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</si>
  <si>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</si>
  <si>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</si>
  <si>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</si>
  <si>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</si>
  <si>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</si>
  <si>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</si>
  <si>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</si>
  <si>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</si>
  <si>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</si>
  <si>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</si>
  <si>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</si>
  <si>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</si>
  <si>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</si>
  <si>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</si>
  <si>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</si>
  <si>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</si>
  <si>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</si>
  <si>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</si>
  <si>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</si>
  <si>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</si>
  <si>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</si>
  <si>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</si>
  <si>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</si>
  <si>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</si>
  <si>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</si>
  <si>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</si>
  <si>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</si>
  <si>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</si>
  <si>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</si>
  <si>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</si>
  <si>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</si>
  <si>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</si>
  <si>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</si>
  <si>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</si>
  <si>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</si>
  <si>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</si>
  <si>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</si>
  <si>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</si>
  <si>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</si>
  <si>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</si>
  <si>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</si>
  <si>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</si>
  <si>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</si>
  <si>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</si>
  <si>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</si>
  <si>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</si>
  <si>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</si>
  <si>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</si>
  <si>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</si>
  <si>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</si>
  <si>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</si>
  <si>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</si>
  <si>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</si>
  <si>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</si>
  <si>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</si>
  <si>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</si>
  <si>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</si>
  <si>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</si>
  <si>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</si>
  <si>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</si>
  <si>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</si>
  <si>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</si>
  <si>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</si>
  <si>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</si>
  <si>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</si>
  <si>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</si>
  <si>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</si>
  <si>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</si>
  <si>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</si>
  <si>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</si>
  <si>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</si>
  <si>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</si>
  <si>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</si>
  <si>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</si>
  <si>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</si>
  <si>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</si>
  <si>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</si>
  <si>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</si>
  <si>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</si>
  <si>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</si>
  <si>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</si>
  <si>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</si>
  <si>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</si>
  <si>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</si>
  <si>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</si>
  <si>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</si>
  <si>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</si>
  <si>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</si>
  <si>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</si>
  <si>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</si>
  <si>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</si>
  <si>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</si>
  <si>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</si>
  <si>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</si>
  <si>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</si>
  <si>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</si>
  <si>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</si>
  <si>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</si>
  <si>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</si>
  <si>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</si>
  <si>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</si>
  <si>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</si>
  <si>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</si>
  <si>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</si>
  <si>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</si>
  <si>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</si>
  <si>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</si>
  <si>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</si>
  <si>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</si>
  <si>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</si>
  <si>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</si>
  <si>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</si>
  <si>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</si>
  <si>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</si>
  <si>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</si>
  <si>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</si>
  <si>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</si>
  <si>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</si>
  <si>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</si>
  <si>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</si>
  <si>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</si>
  <si>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</si>
  <si>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</si>
  <si>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</si>
  <si>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</si>
  <si>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</si>
  <si>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</si>
  <si>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</si>
  <si>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</si>
  <si>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</si>
  <si>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</si>
  <si>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</si>
  <si>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</si>
  <si>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</si>
  <si>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</si>
  <si>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</si>
  <si>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</si>
  <si>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</si>
  <si>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</si>
  <si>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</si>
  <si>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</si>
  <si>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</si>
  <si>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</si>
  <si>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</si>
  <si>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</si>
  <si>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</si>
  <si>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</si>
  <si>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</si>
  <si>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</si>
  <si>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</si>
  <si>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</si>
  <si>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</si>
  <si>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</si>
  <si>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</si>
  <si>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</si>
  <si>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</si>
  <si>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</si>
  <si>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</si>
  <si>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</si>
  <si>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</si>
  <si>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</si>
  <si>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</si>
  <si>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</si>
  <si>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</si>
  <si>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</si>
  <si>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</si>
  <si>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</si>
  <si>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</si>
  <si>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</si>
  <si>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</si>
  <si>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</si>
  <si>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</si>
  <si>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</si>
  <si>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</si>
  <si>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</si>
  <si>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</si>
  <si>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</si>
  <si>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</si>
  <si>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</si>
  <si>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</si>
  <si>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</si>
  <si>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</si>
  <si>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</si>
  <si>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</si>
  <si>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</si>
  <si>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</si>
  <si>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</si>
  <si>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</si>
  <si>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</si>
  <si>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</si>
  <si>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</si>
  <si>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</si>
  <si>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</si>
  <si>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</si>
  <si>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</si>
  <si>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</si>
  <si>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</si>
  <si>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</si>
  <si>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</si>
  <si>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23/209/080</t>
  </si>
  <si>
    <t>23/2017/367</t>
  </si>
  <si>
    <t>23/26/2004/004</t>
  </si>
  <si>
    <t>23/26/2003/375</t>
  </si>
  <si>
    <t>23/26/2005/011</t>
  </si>
  <si>
    <t>0003</t>
  </si>
  <si>
    <t>23/2007/021</t>
  </si>
  <si>
    <t>2008/199</t>
  </si>
  <si>
    <t>23/2009/208</t>
  </si>
  <si>
    <t>23/2010/192</t>
  </si>
  <si>
    <t>23/2011/157</t>
  </si>
  <si>
    <t>23/2012/97</t>
  </si>
  <si>
    <t>23/2012/331</t>
  </si>
  <si>
    <t>23/2014/242</t>
  </si>
  <si>
    <t>23/2014/309</t>
  </si>
  <si>
    <t>23/2014/416</t>
  </si>
  <si>
    <t>232015/01</t>
  </si>
  <si>
    <t>23/26/2002</t>
  </si>
  <si>
    <t>23/26/2000/007</t>
  </si>
  <si>
    <t>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t>
  </si>
  <si>
    <t xml:space="preserve">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 </t>
  </si>
  <si>
    <t xml:space="preserve">Brindar atención a niños y niñas a través de la modalidad Hogar Infantil involucrando su contexto familiar y comunitario de conformidad con los estándares y lineamientos emanados por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</si>
  <si>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</si>
  <si>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Dig 2D 14-130</t>
  </si>
  <si>
    <t>cdimogambo@gmail.com</t>
  </si>
  <si>
    <t>7831304</t>
  </si>
  <si>
    <t>Alexander M. Lopez Gonzalez</t>
  </si>
  <si>
    <t>ASUINFANCIA</t>
  </si>
  <si>
    <t>CORPORACION DIGNIFICAR</t>
  </si>
  <si>
    <t>COORDINACION PEDAGOGICA ENTORNO FAMILIAR BUEN COMIENZO</t>
  </si>
  <si>
    <t>COORDINACION PEDAGOGICA ENTORNO INSTITUCIONAL BUEN COMIENZO</t>
  </si>
  <si>
    <t>ALBERTO GUBBAY PEREZ</t>
  </si>
  <si>
    <t>ALBERTO GUBBAY P</t>
  </si>
  <si>
    <t>CALLE 18 54 78</t>
  </si>
  <si>
    <t>3128033581</t>
  </si>
  <si>
    <t>corporacion.creermas@gmail.com</t>
  </si>
  <si>
    <t>UT CREEMOS EN CORDOBA</t>
  </si>
  <si>
    <t>2021-23-10000791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</si>
</sst>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C191" zoomScale="80" zoomScaleNormal="80" zoomScaleSheetLayoutView="40" zoomScalePageLayoutView="40" workbookViewId="0">
      <selection activeCell="H193" sqref="H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03" t="str">
        <f>HYPERLINK("#Integrante_1!A109","CAPACIDAD RESIDUAL")</f>
        <v>CAPACIDAD RESIDUAL</v>
      </c>
      <c r="F8" s="204"/>
      <c r="G8" s="205"/>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03" t="str">
        <f>HYPERLINK("#Integrante_1!A162","TALENTO HUMANO")</f>
        <v>TALENTO HUMANO</v>
      </c>
      <c r="F9" s="204"/>
      <c r="G9" s="205"/>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03" t="str">
        <f>HYPERLINK("#Integrante_1!F162","INFRAESTRUCTURA")</f>
        <v>INFRAESTRUCTURA</v>
      </c>
      <c r="F10" s="204"/>
      <c r="G10" s="205"/>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812001689</v>
      </c>
      <c r="C20" s="5"/>
      <c r="D20" s="74"/>
      <c r="E20" s="155" t="s">
        <v>2669</v>
      </c>
      <c r="F20" s="157" t="s">
        <v>2718</v>
      </c>
      <c r="G20" s="5"/>
      <c r="H20" s="206"/>
      <c r="I20" s="144" t="s">
        <v>220</v>
      </c>
      <c r="J20" s="145" t="s">
        <v>510</v>
      </c>
      <c r="K20" s="146">
        <v>3365322048</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71"/>
      <c r="I21" s="144" t="s">
        <v>220</v>
      </c>
      <c r="J21" s="145" t="s">
        <v>497</v>
      </c>
      <c r="K21" s="146"/>
      <c r="L21" s="147"/>
      <c r="M21" s="147"/>
      <c r="N21" s="130">
        <f t="shared" ref="N21:N35" si="0">+(M21-L21)/30</f>
        <v>0</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ASOCIACIÓN DE PADRES DE FAMILIA Y ACUDIENTES DEL CENTRO DE DESARROLLO INFANTIL MOGAMBO</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2681</v>
      </c>
      <c r="C48" s="112" t="s">
        <v>31</v>
      </c>
      <c r="D48" s="117" t="s">
        <v>2682</v>
      </c>
      <c r="E48" s="140">
        <v>43483</v>
      </c>
      <c r="F48" s="140">
        <v>43830</v>
      </c>
      <c r="G48" s="167">
        <f>IF(AND(E48&lt;&gt;"",F48&lt;&gt;""),((F48-E48)/30),"")</f>
        <v>11.566666666666666</v>
      </c>
      <c r="H48" s="118" t="s">
        <v>2701</v>
      </c>
      <c r="I48" s="117" t="s">
        <v>220</v>
      </c>
      <c r="J48" s="117" t="s">
        <v>487</v>
      </c>
      <c r="K48" s="119">
        <v>815238762</v>
      </c>
      <c r="L48" s="120" t="s">
        <v>1148</v>
      </c>
      <c r="M48" s="113">
        <v>1</v>
      </c>
      <c r="N48" s="120" t="s">
        <v>2639</v>
      </c>
      <c r="O48" s="120" t="s">
        <v>1148</v>
      </c>
      <c r="P48" s="80"/>
    </row>
    <row r="49" spans="1:16" s="6" customFormat="1" ht="24.75" customHeight="1" x14ac:dyDescent="0.25">
      <c r="A49" s="138">
        <v>2</v>
      </c>
      <c r="B49" s="118" t="s">
        <v>2681</v>
      </c>
      <c r="C49" s="120" t="s">
        <v>31</v>
      </c>
      <c r="D49" s="117" t="s">
        <v>2683</v>
      </c>
      <c r="E49" s="140">
        <v>43084</v>
      </c>
      <c r="F49" s="140">
        <v>43439</v>
      </c>
      <c r="G49" s="167">
        <f t="shared" ref="G49:G107" si="2">IF(AND(E49&lt;&gt;"",F49&lt;&gt;""),((F49-E49)/30),"")</f>
        <v>11.833333333333334</v>
      </c>
      <c r="H49" s="118" t="s">
        <v>2701</v>
      </c>
      <c r="I49" s="117" t="s">
        <v>220</v>
      </c>
      <c r="J49" s="117" t="s">
        <v>487</v>
      </c>
      <c r="K49" s="119">
        <v>654519720</v>
      </c>
      <c r="L49" s="120" t="s">
        <v>1148</v>
      </c>
      <c r="M49" s="113">
        <v>1</v>
      </c>
      <c r="N49" s="120" t="s">
        <v>2639</v>
      </c>
      <c r="O49" s="120" t="s">
        <v>1148</v>
      </c>
      <c r="P49" s="80"/>
    </row>
    <row r="50" spans="1:16" s="6" customFormat="1" ht="24.75" customHeight="1" x14ac:dyDescent="0.25">
      <c r="A50" s="138">
        <v>3</v>
      </c>
      <c r="B50" s="118" t="s">
        <v>2681</v>
      </c>
      <c r="C50" s="120" t="s">
        <v>31</v>
      </c>
      <c r="D50" s="117" t="s">
        <v>2698</v>
      </c>
      <c r="E50" s="140">
        <v>42401</v>
      </c>
      <c r="F50" s="140">
        <v>42673</v>
      </c>
      <c r="G50" s="167">
        <f t="shared" si="2"/>
        <v>9.0666666666666664</v>
      </c>
      <c r="H50" s="115" t="s">
        <v>2701</v>
      </c>
      <c r="I50" s="117" t="s">
        <v>220</v>
      </c>
      <c r="J50" s="117" t="s">
        <v>487</v>
      </c>
      <c r="K50" s="119">
        <v>1602130230</v>
      </c>
      <c r="L50" s="120" t="s">
        <v>1148</v>
      </c>
      <c r="M50" s="113">
        <v>1</v>
      </c>
      <c r="N50" s="120" t="s">
        <v>2639</v>
      </c>
      <c r="O50" s="120" t="s">
        <v>26</v>
      </c>
      <c r="P50" s="80"/>
    </row>
    <row r="51" spans="1:16" s="6" customFormat="1" ht="24.75" customHeight="1" outlineLevel="1" x14ac:dyDescent="0.25">
      <c r="A51" s="138">
        <v>4</v>
      </c>
      <c r="B51" s="118" t="s">
        <v>2681</v>
      </c>
      <c r="C51" s="120" t="s">
        <v>31</v>
      </c>
      <c r="D51" s="117" t="s">
        <v>2697</v>
      </c>
      <c r="E51" s="140">
        <v>42013</v>
      </c>
      <c r="F51" s="140">
        <v>42368</v>
      </c>
      <c r="G51" s="167">
        <f t="shared" si="2"/>
        <v>11.833333333333334</v>
      </c>
      <c r="H51" s="118" t="s">
        <v>2701</v>
      </c>
      <c r="I51" s="117" t="s">
        <v>220</v>
      </c>
      <c r="J51" s="117" t="s">
        <v>487</v>
      </c>
      <c r="K51" s="119">
        <v>857389475</v>
      </c>
      <c r="L51" s="120" t="s">
        <v>1148</v>
      </c>
      <c r="M51" s="113">
        <v>1</v>
      </c>
      <c r="N51" s="120" t="s">
        <v>2639</v>
      </c>
      <c r="O51" s="120" t="s">
        <v>26</v>
      </c>
      <c r="P51" s="80"/>
    </row>
    <row r="52" spans="1:16" s="7" customFormat="1" ht="24.75" customHeight="1" outlineLevel="1" x14ac:dyDescent="0.25">
      <c r="A52" s="139">
        <v>5</v>
      </c>
      <c r="B52" s="118" t="s">
        <v>2681</v>
      </c>
      <c r="C52" s="120" t="s">
        <v>31</v>
      </c>
      <c r="D52" s="117" t="s">
        <v>2696</v>
      </c>
      <c r="E52" s="140">
        <v>41941</v>
      </c>
      <c r="F52" s="140">
        <v>42003</v>
      </c>
      <c r="G52" s="167">
        <f t="shared" si="2"/>
        <v>2.0666666666666669</v>
      </c>
      <c r="H52" s="115" t="s">
        <v>2702</v>
      </c>
      <c r="I52" s="117" t="s">
        <v>220</v>
      </c>
      <c r="J52" s="117" t="s">
        <v>487</v>
      </c>
      <c r="K52" s="119">
        <v>110609475</v>
      </c>
      <c r="L52" s="120" t="s">
        <v>1148</v>
      </c>
      <c r="M52" s="113">
        <v>1</v>
      </c>
      <c r="N52" s="120" t="s">
        <v>2639</v>
      </c>
      <c r="O52" s="120" t="s">
        <v>26</v>
      </c>
      <c r="P52" s="81"/>
    </row>
    <row r="53" spans="1:16" s="7" customFormat="1" ht="24.75" customHeight="1" outlineLevel="1" x14ac:dyDescent="0.25">
      <c r="A53" s="139">
        <v>6</v>
      </c>
      <c r="B53" s="118" t="s">
        <v>2681</v>
      </c>
      <c r="C53" s="120" t="s">
        <v>31</v>
      </c>
      <c r="D53" s="117" t="s">
        <v>2695</v>
      </c>
      <c r="E53" s="140">
        <v>41821</v>
      </c>
      <c r="F53" s="140">
        <v>41935</v>
      </c>
      <c r="G53" s="167">
        <f t="shared" si="2"/>
        <v>3.8</v>
      </c>
      <c r="H53" s="115" t="s">
        <v>2702</v>
      </c>
      <c r="I53" s="117" t="s">
        <v>220</v>
      </c>
      <c r="J53" s="117" t="s">
        <v>487</v>
      </c>
      <c r="K53" s="119">
        <v>220527750</v>
      </c>
      <c r="L53" s="120" t="s">
        <v>1148</v>
      </c>
      <c r="M53" s="113">
        <v>1</v>
      </c>
      <c r="N53" s="120" t="s">
        <v>2639</v>
      </c>
      <c r="O53" s="120" t="s">
        <v>26</v>
      </c>
      <c r="P53" s="81"/>
    </row>
    <row r="54" spans="1:16" s="7" customFormat="1" ht="24.75" customHeight="1" outlineLevel="1" x14ac:dyDescent="0.25">
      <c r="A54" s="139">
        <v>7</v>
      </c>
      <c r="B54" s="118" t="s">
        <v>2681</v>
      </c>
      <c r="C54" s="120" t="s">
        <v>31</v>
      </c>
      <c r="D54" s="117" t="s">
        <v>2694</v>
      </c>
      <c r="E54" s="140">
        <v>41257</v>
      </c>
      <c r="F54" s="140">
        <v>41850</v>
      </c>
      <c r="G54" s="167">
        <f t="shared" si="2"/>
        <v>19.766666666666666</v>
      </c>
      <c r="H54" s="118" t="s">
        <v>2701</v>
      </c>
      <c r="I54" s="117" t="s">
        <v>220</v>
      </c>
      <c r="J54" s="117" t="s">
        <v>487</v>
      </c>
      <c r="K54" s="114">
        <v>1072421733</v>
      </c>
      <c r="L54" s="120" t="s">
        <v>1148</v>
      </c>
      <c r="M54" s="113">
        <v>1</v>
      </c>
      <c r="N54" s="120" t="s">
        <v>2639</v>
      </c>
      <c r="O54" s="120" t="s">
        <v>26</v>
      </c>
      <c r="P54" s="81"/>
    </row>
    <row r="55" spans="1:16" s="7" customFormat="1" ht="24.75" customHeight="1" outlineLevel="1" x14ac:dyDescent="0.25">
      <c r="A55" s="139">
        <v>8</v>
      </c>
      <c r="B55" s="118" t="s">
        <v>2681</v>
      </c>
      <c r="C55" s="120" t="s">
        <v>31</v>
      </c>
      <c r="D55" s="117" t="s">
        <v>2693</v>
      </c>
      <c r="E55" s="140">
        <v>40926</v>
      </c>
      <c r="F55" s="140">
        <v>41090</v>
      </c>
      <c r="G55" s="167">
        <f t="shared" si="2"/>
        <v>5.4666666666666668</v>
      </c>
      <c r="H55" s="118" t="s">
        <v>2701</v>
      </c>
      <c r="I55" s="117" t="s">
        <v>220</v>
      </c>
      <c r="J55" s="117" t="s">
        <v>487</v>
      </c>
      <c r="K55" s="114">
        <v>150310632</v>
      </c>
      <c r="L55" s="120" t="s">
        <v>1148</v>
      </c>
      <c r="M55" s="113">
        <v>1</v>
      </c>
      <c r="N55" s="120" t="s">
        <v>2639</v>
      </c>
      <c r="O55" s="120" t="s">
        <v>1148</v>
      </c>
      <c r="P55" s="81"/>
    </row>
    <row r="56" spans="1:16" s="7" customFormat="1" ht="24.75" customHeight="1" outlineLevel="1" x14ac:dyDescent="0.25">
      <c r="A56" s="139">
        <v>9</v>
      </c>
      <c r="B56" s="118" t="s">
        <v>2681</v>
      </c>
      <c r="C56" s="120" t="s">
        <v>31</v>
      </c>
      <c r="D56" s="117" t="s">
        <v>2692</v>
      </c>
      <c r="E56" s="140">
        <v>40600</v>
      </c>
      <c r="F56" s="140">
        <v>40907</v>
      </c>
      <c r="G56" s="167">
        <f t="shared" si="2"/>
        <v>10.233333333333333</v>
      </c>
      <c r="H56" s="118" t="s">
        <v>2703</v>
      </c>
      <c r="I56" s="117" t="s">
        <v>220</v>
      </c>
      <c r="J56" s="117" t="s">
        <v>487</v>
      </c>
      <c r="K56" s="114">
        <v>215537460</v>
      </c>
      <c r="L56" s="120" t="s">
        <v>1148</v>
      </c>
      <c r="M56" s="113">
        <v>1</v>
      </c>
      <c r="N56" s="120" t="s">
        <v>2639</v>
      </c>
      <c r="O56" s="120" t="s">
        <v>1148</v>
      </c>
      <c r="P56" s="81"/>
    </row>
    <row r="57" spans="1:16" s="7" customFormat="1" ht="24.75" customHeight="1" outlineLevel="1" x14ac:dyDescent="0.25">
      <c r="A57" s="139">
        <v>10</v>
      </c>
      <c r="B57" s="118" t="s">
        <v>2681</v>
      </c>
      <c r="C57" s="120" t="s">
        <v>31</v>
      </c>
      <c r="D57" s="117" t="s">
        <v>2691</v>
      </c>
      <c r="E57" s="140">
        <v>40182</v>
      </c>
      <c r="F57" s="140">
        <v>40542</v>
      </c>
      <c r="G57" s="167">
        <f t="shared" si="2"/>
        <v>12</v>
      </c>
      <c r="H57" s="118" t="s">
        <v>2703</v>
      </c>
      <c r="I57" s="117" t="s">
        <v>220</v>
      </c>
      <c r="J57" s="117" t="s">
        <v>487</v>
      </c>
      <c r="K57" s="119">
        <v>202171756</v>
      </c>
      <c r="L57" s="120" t="s">
        <v>1148</v>
      </c>
      <c r="M57" s="113">
        <v>1</v>
      </c>
      <c r="N57" s="120" t="s">
        <v>2639</v>
      </c>
      <c r="O57" s="120" t="s">
        <v>1148</v>
      </c>
      <c r="P57" s="81"/>
    </row>
    <row r="58" spans="1:16" s="7" customFormat="1" ht="24.75" customHeight="1" outlineLevel="1" x14ac:dyDescent="0.25">
      <c r="A58" s="139">
        <v>11</v>
      </c>
      <c r="B58" s="118" t="s">
        <v>2681</v>
      </c>
      <c r="C58" s="120" t="s">
        <v>31</v>
      </c>
      <c r="D58" s="117" t="s">
        <v>2690</v>
      </c>
      <c r="E58" s="140">
        <v>39815</v>
      </c>
      <c r="F58" s="140">
        <v>40177</v>
      </c>
      <c r="G58" s="167">
        <f t="shared" si="2"/>
        <v>12.066666666666666</v>
      </c>
      <c r="H58" s="118" t="s">
        <v>2703</v>
      </c>
      <c r="I58" s="117" t="s">
        <v>220</v>
      </c>
      <c r="J58" s="117" t="s">
        <v>487</v>
      </c>
      <c r="K58" s="119">
        <v>191744131</v>
      </c>
      <c r="L58" s="120" t="s">
        <v>1148</v>
      </c>
      <c r="M58" s="113">
        <v>1</v>
      </c>
      <c r="N58" s="120" t="s">
        <v>2639</v>
      </c>
      <c r="O58" s="120" t="s">
        <v>1148</v>
      </c>
      <c r="P58" s="81"/>
    </row>
    <row r="59" spans="1:16" s="7" customFormat="1" ht="24.75" customHeight="1" outlineLevel="1" x14ac:dyDescent="0.25">
      <c r="A59" s="139">
        <v>12</v>
      </c>
      <c r="B59" s="118" t="s">
        <v>2681</v>
      </c>
      <c r="C59" s="120" t="s">
        <v>31</v>
      </c>
      <c r="D59" s="117" t="s">
        <v>2689</v>
      </c>
      <c r="E59" s="140">
        <v>39449</v>
      </c>
      <c r="F59" s="140">
        <v>39812</v>
      </c>
      <c r="G59" s="167">
        <f t="shared" si="2"/>
        <v>12.1</v>
      </c>
      <c r="H59" s="118" t="s">
        <v>2703</v>
      </c>
      <c r="I59" s="117" t="s">
        <v>220</v>
      </c>
      <c r="J59" s="117" t="s">
        <v>487</v>
      </c>
      <c r="K59" s="119">
        <v>186663773</v>
      </c>
      <c r="L59" s="120" t="s">
        <v>1148</v>
      </c>
      <c r="M59" s="113">
        <v>1</v>
      </c>
      <c r="N59" s="120" t="s">
        <v>2639</v>
      </c>
      <c r="O59" s="120" t="s">
        <v>1148</v>
      </c>
      <c r="P59" s="81"/>
    </row>
    <row r="60" spans="1:16" s="7" customFormat="1" ht="24.75" customHeight="1" outlineLevel="1" x14ac:dyDescent="0.25">
      <c r="A60" s="139">
        <v>13</v>
      </c>
      <c r="B60" s="118" t="s">
        <v>2681</v>
      </c>
      <c r="C60" s="120" t="s">
        <v>31</v>
      </c>
      <c r="D60" s="117" t="s">
        <v>2688</v>
      </c>
      <c r="E60" s="140">
        <v>39111</v>
      </c>
      <c r="F60" s="140">
        <v>39446</v>
      </c>
      <c r="G60" s="167">
        <f t="shared" si="2"/>
        <v>11.166666666666666</v>
      </c>
      <c r="H60" s="118" t="s">
        <v>2703</v>
      </c>
      <c r="I60" s="117" t="s">
        <v>220</v>
      </c>
      <c r="J60" s="117" t="s">
        <v>487</v>
      </c>
      <c r="K60" s="119">
        <v>152822891</v>
      </c>
      <c r="L60" s="120" t="s">
        <v>1148</v>
      </c>
      <c r="M60" s="113">
        <v>1</v>
      </c>
      <c r="N60" s="120" t="s">
        <v>2639</v>
      </c>
      <c r="O60" s="120" t="s">
        <v>1148</v>
      </c>
      <c r="P60" s="81"/>
    </row>
    <row r="61" spans="1:16" s="7" customFormat="1" ht="24.75" customHeight="1" outlineLevel="1" x14ac:dyDescent="0.25">
      <c r="A61" s="139">
        <v>14</v>
      </c>
      <c r="B61" s="118" t="s">
        <v>2681</v>
      </c>
      <c r="C61" s="120" t="s">
        <v>31</v>
      </c>
      <c r="D61" s="117" t="s">
        <v>2687</v>
      </c>
      <c r="E61" s="140">
        <v>38735</v>
      </c>
      <c r="F61" s="140">
        <v>39081</v>
      </c>
      <c r="G61" s="167">
        <f t="shared" si="2"/>
        <v>11.533333333333333</v>
      </c>
      <c r="H61" s="118" t="s">
        <v>2703</v>
      </c>
      <c r="I61" s="117" t="s">
        <v>220</v>
      </c>
      <c r="J61" s="117" t="s">
        <v>487</v>
      </c>
      <c r="K61" s="119">
        <v>138162827</v>
      </c>
      <c r="L61" s="120" t="s">
        <v>1148</v>
      </c>
      <c r="M61" s="113">
        <v>1</v>
      </c>
      <c r="N61" s="120" t="s">
        <v>2639</v>
      </c>
      <c r="O61" s="120" t="s">
        <v>1148</v>
      </c>
      <c r="P61" s="81"/>
    </row>
    <row r="62" spans="1:16" s="7" customFormat="1" ht="24.75" customHeight="1" outlineLevel="1" x14ac:dyDescent="0.25">
      <c r="A62" s="139">
        <v>15</v>
      </c>
      <c r="B62" s="118" t="s">
        <v>2681</v>
      </c>
      <c r="C62" s="120" t="s">
        <v>31</v>
      </c>
      <c r="D62" s="117" t="s">
        <v>2686</v>
      </c>
      <c r="E62" s="140">
        <v>38368</v>
      </c>
      <c r="F62" s="140">
        <v>38716</v>
      </c>
      <c r="G62" s="167">
        <f t="shared" si="2"/>
        <v>11.6</v>
      </c>
      <c r="H62" s="118" t="s">
        <v>2703</v>
      </c>
      <c r="I62" s="117" t="s">
        <v>220</v>
      </c>
      <c r="J62" s="117" t="s">
        <v>487</v>
      </c>
      <c r="K62" s="119">
        <v>131341139</v>
      </c>
      <c r="L62" s="120" t="s">
        <v>1148</v>
      </c>
      <c r="M62" s="113">
        <v>1</v>
      </c>
      <c r="N62" s="120" t="s">
        <v>2639</v>
      </c>
      <c r="O62" s="120" t="s">
        <v>1148</v>
      </c>
      <c r="P62" s="81"/>
    </row>
    <row r="63" spans="1:16" s="7" customFormat="1" ht="24.75" customHeight="1" outlineLevel="1" x14ac:dyDescent="0.25">
      <c r="A63" s="139">
        <v>16</v>
      </c>
      <c r="B63" s="118" t="s">
        <v>2681</v>
      </c>
      <c r="C63" s="120" t="s">
        <v>31</v>
      </c>
      <c r="D63" s="117" t="s">
        <v>2684</v>
      </c>
      <c r="E63" s="140">
        <v>38012</v>
      </c>
      <c r="F63" s="140">
        <v>38351</v>
      </c>
      <c r="G63" s="167">
        <f t="shared" si="2"/>
        <v>11.3</v>
      </c>
      <c r="H63" s="118" t="s">
        <v>2703</v>
      </c>
      <c r="I63" s="117" t="s">
        <v>220</v>
      </c>
      <c r="J63" s="117" t="s">
        <v>487</v>
      </c>
      <c r="K63" s="119">
        <v>97074399</v>
      </c>
      <c r="L63" s="120" t="s">
        <v>1148</v>
      </c>
      <c r="M63" s="113">
        <v>1</v>
      </c>
      <c r="N63" s="120" t="s">
        <v>2639</v>
      </c>
      <c r="O63" s="120" t="s">
        <v>1148</v>
      </c>
      <c r="P63" s="81"/>
    </row>
    <row r="64" spans="1:16" s="7" customFormat="1" ht="24.75" customHeight="1" outlineLevel="1" x14ac:dyDescent="0.25">
      <c r="A64" s="139">
        <v>17</v>
      </c>
      <c r="B64" s="118" t="s">
        <v>2681</v>
      </c>
      <c r="C64" s="120" t="s">
        <v>31</v>
      </c>
      <c r="D64" s="117" t="s">
        <v>2685</v>
      </c>
      <c r="E64" s="140">
        <v>37712</v>
      </c>
      <c r="F64" s="140">
        <v>37985</v>
      </c>
      <c r="G64" s="167">
        <f t="shared" si="2"/>
        <v>9.1</v>
      </c>
      <c r="H64" s="118" t="s">
        <v>2703</v>
      </c>
      <c r="I64" s="117" t="s">
        <v>220</v>
      </c>
      <c r="J64" s="117" t="s">
        <v>487</v>
      </c>
      <c r="K64" s="119">
        <v>97868803</v>
      </c>
      <c r="L64" s="120" t="s">
        <v>1148</v>
      </c>
      <c r="M64" s="113">
        <v>1</v>
      </c>
      <c r="N64" s="120" t="s">
        <v>2639</v>
      </c>
      <c r="O64" s="120" t="s">
        <v>1148</v>
      </c>
      <c r="P64" s="81"/>
    </row>
    <row r="65" spans="1:16" s="7" customFormat="1" ht="24.75" customHeight="1" outlineLevel="1" x14ac:dyDescent="0.25">
      <c r="A65" s="139">
        <v>18</v>
      </c>
      <c r="B65" s="118" t="s">
        <v>2681</v>
      </c>
      <c r="C65" s="120" t="s">
        <v>31</v>
      </c>
      <c r="D65" s="117" t="s">
        <v>2699</v>
      </c>
      <c r="E65" s="140">
        <v>37270</v>
      </c>
      <c r="F65" s="140">
        <v>37620</v>
      </c>
      <c r="G65" s="167">
        <f t="shared" si="2"/>
        <v>11.666666666666666</v>
      </c>
      <c r="H65" s="118" t="s">
        <v>2703</v>
      </c>
      <c r="I65" s="117" t="s">
        <v>220</v>
      </c>
      <c r="J65" s="117" t="s">
        <v>487</v>
      </c>
      <c r="K65" s="119"/>
      <c r="L65" s="120" t="s">
        <v>1148</v>
      </c>
      <c r="M65" s="113">
        <v>1</v>
      </c>
      <c r="N65" s="120" t="s">
        <v>2639</v>
      </c>
      <c r="O65" s="120" t="s">
        <v>1148</v>
      </c>
      <c r="P65" s="81"/>
    </row>
    <row r="66" spans="1:16" s="7" customFormat="1" ht="24.75" customHeight="1" outlineLevel="1" x14ac:dyDescent="0.25">
      <c r="A66" s="139">
        <v>19</v>
      </c>
      <c r="B66" s="118" t="s">
        <v>2681</v>
      </c>
      <c r="C66" s="120" t="s">
        <v>31</v>
      </c>
      <c r="D66" s="117" t="s">
        <v>2700</v>
      </c>
      <c r="E66" s="140">
        <v>36545</v>
      </c>
      <c r="F66" s="140">
        <v>36890</v>
      </c>
      <c r="G66" s="167">
        <f t="shared" si="2"/>
        <v>11.5</v>
      </c>
      <c r="H66" s="118" t="s">
        <v>2703</v>
      </c>
      <c r="I66" s="117" t="s">
        <v>220</v>
      </c>
      <c r="J66" s="117" t="s">
        <v>487</v>
      </c>
      <c r="K66" s="119">
        <v>74926554</v>
      </c>
      <c r="L66" s="120" t="s">
        <v>1148</v>
      </c>
      <c r="M66" s="113">
        <v>1</v>
      </c>
      <c r="N66" s="120" t="s">
        <v>2639</v>
      </c>
      <c r="O66" s="120" t="s">
        <v>1148</v>
      </c>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3"/>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6"/>
      <c r="E114" s="140"/>
      <c r="F114" s="140"/>
      <c r="G114" s="167" t="str">
        <f>IF(AND(E114&lt;&gt;"",F114&lt;&gt;""),((F114-E114)/30),"")</f>
        <v/>
      </c>
      <c r="H114" s="118"/>
      <c r="I114" s="117"/>
      <c r="J114" s="117"/>
      <c r="K114" s="119"/>
      <c r="L114" s="102" t="str">
        <f>+IF(AND(K114&gt;0,O114="Ejecución"),(K114/877802)*Tabla28[[#This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32" t="s">
        <v>2674</v>
      </c>
      <c r="J179" s="233"/>
      <c r="K179" s="233"/>
      <c r="L179" s="234"/>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100959661.44</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26" t="s">
        <v>24</v>
      </c>
      <c r="J192" s="5" t="s">
        <v>2642</v>
      </c>
      <c r="K192" s="5"/>
      <c r="M192" s="5"/>
      <c r="N192" s="5"/>
      <c r="O192" s="8"/>
      <c r="Q192" s="149"/>
      <c r="R192" s="150"/>
      <c r="S192" s="150"/>
      <c r="T192" s="149"/>
    </row>
    <row r="193" spans="1:18" x14ac:dyDescent="0.25">
      <c r="A193" s="9"/>
      <c r="C193" s="121">
        <v>41970</v>
      </c>
      <c r="D193" s="5"/>
      <c r="E193" s="122">
        <v>311</v>
      </c>
      <c r="F193" s="5"/>
      <c r="G193" s="5"/>
      <c r="H193" s="142" t="s">
        <v>2708</v>
      </c>
      <c r="J193" s="5"/>
      <c r="K193" s="123">
        <v>36545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2705</v>
      </c>
      <c r="J211" s="27" t="s">
        <v>2627</v>
      </c>
      <c r="K211" s="143" t="s">
        <v>2705</v>
      </c>
      <c r="L211" s="21"/>
      <c r="M211" s="21"/>
      <c r="N211" s="21"/>
      <c r="O211" s="8"/>
    </row>
    <row r="212" spans="1:15" x14ac:dyDescent="0.25">
      <c r="A212" s="9"/>
      <c r="B212" s="27" t="s">
        <v>2624</v>
      </c>
      <c r="C212" s="142" t="s">
        <v>2708</v>
      </c>
      <c r="D212" s="21"/>
      <c r="G212" s="27" t="s">
        <v>2626</v>
      </c>
      <c r="H212" s="143" t="s">
        <v>2707</v>
      </c>
      <c r="J212" s="27" t="s">
        <v>2628</v>
      </c>
      <c r="K212" s="142"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208" zoomScale="85" zoomScaleNormal="85" zoomScaleSheetLayoutView="40" zoomScalePageLayoutView="40" workbookViewId="0">
      <selection activeCell="C16" sqref="C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03" t="str">
        <f>HYPERLINK("#Integrante_2!A109","CAPACIDAD RESIDUAL")</f>
        <v>CAPACIDAD RESIDUAL</v>
      </c>
      <c r="F8" s="204"/>
      <c r="G8" s="205"/>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03" t="str">
        <f>HYPERLINK("#Integrante_2!A162","TALENTO HUMANO")</f>
        <v>TALENTO HUMANO</v>
      </c>
      <c r="F9" s="204"/>
      <c r="G9" s="205"/>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03" t="str">
        <f>HYPERLINK("#Integrante_2!F162","INFRAESTRUCTURA")</f>
        <v>INFRAESTRUCTURA</v>
      </c>
      <c r="F10" s="204"/>
      <c r="G10" s="205"/>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901298444</v>
      </c>
      <c r="C20" s="5"/>
      <c r="D20" s="163"/>
      <c r="E20" s="155" t="s">
        <v>2669</v>
      </c>
      <c r="F20" s="157" t="s">
        <v>2718</v>
      </c>
      <c r="G20" s="5"/>
      <c r="H20" s="206"/>
      <c r="I20" s="144" t="s">
        <v>220</v>
      </c>
      <c r="J20" s="145" t="s">
        <v>510</v>
      </c>
      <c r="K20" s="146">
        <v>3365322048</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t="s">
        <v>220</v>
      </c>
      <c r="J21" s="145" t="s">
        <v>497</v>
      </c>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CORPORACION CREER MAS</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2709</v>
      </c>
      <c r="C48" s="120" t="s">
        <v>32</v>
      </c>
      <c r="D48" s="117"/>
      <c r="E48" s="140">
        <v>41284</v>
      </c>
      <c r="F48" s="140">
        <v>41635</v>
      </c>
      <c r="G48" s="167">
        <f>IF(AND(E48&lt;&gt;"",F48&lt;&gt;""),((F48-E48)/30),"")</f>
        <v>11.7</v>
      </c>
      <c r="H48" s="118" t="s">
        <v>2711</v>
      </c>
      <c r="I48" s="117" t="s">
        <v>36</v>
      </c>
      <c r="J48" s="117" t="s">
        <v>38</v>
      </c>
      <c r="K48" s="119">
        <v>15795000</v>
      </c>
      <c r="L48" s="120"/>
      <c r="M48" s="113">
        <v>1</v>
      </c>
      <c r="N48" s="120" t="s">
        <v>27</v>
      </c>
      <c r="O48" s="120" t="s">
        <v>26</v>
      </c>
      <c r="P48" s="80"/>
    </row>
    <row r="49" spans="1:16" s="6" customFormat="1" ht="24.75" customHeight="1" x14ac:dyDescent="0.25">
      <c r="A49" s="138">
        <v>2</v>
      </c>
      <c r="B49" s="118" t="s">
        <v>2709</v>
      </c>
      <c r="C49" s="120" t="s">
        <v>32</v>
      </c>
      <c r="D49" s="117"/>
      <c r="E49" s="140">
        <v>41659</v>
      </c>
      <c r="F49" s="140">
        <v>41985</v>
      </c>
      <c r="G49" s="167">
        <f t="shared" ref="G49:G107" si="1">IF(AND(E49&lt;&gt;"",F49&lt;&gt;""),((F49-E49)/30),"")</f>
        <v>10.866666666666667</v>
      </c>
      <c r="H49" s="118" t="s">
        <v>2711</v>
      </c>
      <c r="I49" s="117" t="s">
        <v>36</v>
      </c>
      <c r="J49" s="117" t="s">
        <v>38</v>
      </c>
      <c r="K49" s="119">
        <v>15781500</v>
      </c>
      <c r="L49" s="120"/>
      <c r="M49" s="113">
        <v>1</v>
      </c>
      <c r="N49" s="120" t="s">
        <v>27</v>
      </c>
      <c r="O49" s="120" t="s">
        <v>26</v>
      </c>
      <c r="P49" s="80"/>
    </row>
    <row r="50" spans="1:16" s="6" customFormat="1" ht="24.75" customHeight="1" x14ac:dyDescent="0.25">
      <c r="A50" s="138">
        <v>3</v>
      </c>
      <c r="B50" s="118" t="s">
        <v>2710</v>
      </c>
      <c r="C50" s="120" t="s">
        <v>32</v>
      </c>
      <c r="D50" s="117"/>
      <c r="E50" s="140">
        <v>42398</v>
      </c>
      <c r="F50" s="140">
        <v>42720</v>
      </c>
      <c r="G50" s="167">
        <f t="shared" si="1"/>
        <v>10.733333333333333</v>
      </c>
      <c r="H50" s="118" t="s">
        <v>2712</v>
      </c>
      <c r="I50" s="117" t="s">
        <v>36</v>
      </c>
      <c r="J50" s="117" t="s">
        <v>38</v>
      </c>
      <c r="K50" s="119">
        <v>17562051</v>
      </c>
      <c r="L50" s="120"/>
      <c r="M50" s="113">
        <v>1</v>
      </c>
      <c r="N50" s="120" t="s">
        <v>27</v>
      </c>
      <c r="O50" s="120" t="s">
        <v>26</v>
      </c>
      <c r="P50" s="80"/>
    </row>
    <row r="51" spans="1:16" s="6" customFormat="1" ht="24.75" customHeight="1" outlineLevel="1" x14ac:dyDescent="0.25">
      <c r="A51" s="138">
        <v>4</v>
      </c>
      <c r="B51" s="118" t="s">
        <v>2710</v>
      </c>
      <c r="C51" s="120" t="s">
        <v>32</v>
      </c>
      <c r="D51" s="117"/>
      <c r="E51" s="140">
        <v>42758</v>
      </c>
      <c r="F51" s="140">
        <v>43084</v>
      </c>
      <c r="G51" s="167">
        <f t="shared" si="1"/>
        <v>10.866666666666667</v>
      </c>
      <c r="H51" s="118" t="s">
        <v>2712</v>
      </c>
      <c r="I51" s="117" t="s">
        <v>36</v>
      </c>
      <c r="J51" s="117" t="s">
        <v>38</v>
      </c>
      <c r="K51" s="119">
        <v>19533713</v>
      </c>
      <c r="L51" s="120"/>
      <c r="M51" s="113">
        <v>1</v>
      </c>
      <c r="N51" s="120" t="s">
        <v>27</v>
      </c>
      <c r="O51" s="120" t="s">
        <v>26</v>
      </c>
      <c r="P51" s="80"/>
    </row>
    <row r="52" spans="1:16" s="7" customFormat="1" ht="24.75" customHeight="1" outlineLevel="1" x14ac:dyDescent="0.25">
      <c r="A52" s="139">
        <v>5</v>
      </c>
      <c r="B52" s="118" t="s">
        <v>2710</v>
      </c>
      <c r="C52" s="120" t="s">
        <v>32</v>
      </c>
      <c r="D52" s="117"/>
      <c r="E52" s="140">
        <v>43113</v>
      </c>
      <c r="F52" s="140">
        <v>43462</v>
      </c>
      <c r="G52" s="167">
        <f t="shared" si="1"/>
        <v>11.633333333333333</v>
      </c>
      <c r="H52" s="118" t="s">
        <v>2712</v>
      </c>
      <c r="I52" s="117" t="s">
        <v>36</v>
      </c>
      <c r="J52" s="117" t="s">
        <v>38</v>
      </c>
      <c r="K52" s="119">
        <v>21955287</v>
      </c>
      <c r="L52" s="120"/>
      <c r="M52" s="113">
        <v>1</v>
      </c>
      <c r="N52" s="120" t="s">
        <v>27</v>
      </c>
      <c r="O52" s="120" t="s">
        <v>26</v>
      </c>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+IF(AND(K114&gt;0,O114="Ejecución"),(K114/877802)*Tabla283[[#This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+IF(AND(K115&gt;0,O115="Ejecución"),(K115/877802)*Tabla283[[#This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t="s">
        <v>2622</v>
      </c>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15" t="s">
        <v>2674</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100959661.44</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50"/>
      <c r="Q192" s="149"/>
      <c r="R192" s="150"/>
      <c r="S192" s="150"/>
      <c r="T192" s="149"/>
    </row>
    <row r="193" spans="1:18" x14ac:dyDescent="0.25">
      <c r="A193" s="9"/>
      <c r="C193" s="189">
        <v>43671</v>
      </c>
      <c r="D193" s="5"/>
      <c r="E193" s="122">
        <v>3729</v>
      </c>
      <c r="F193" s="5"/>
      <c r="G193" s="5"/>
      <c r="H193" s="142" t="s">
        <v>2713</v>
      </c>
      <c r="J193" s="5"/>
      <c r="K193" s="123">
        <v>41284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2715</v>
      </c>
      <c r="J211" s="27" t="s">
        <v>2627</v>
      </c>
      <c r="K211" s="143" t="s">
        <v>2715</v>
      </c>
      <c r="L211" s="21"/>
      <c r="M211" s="21"/>
      <c r="N211" s="21"/>
      <c r="O211" s="8"/>
    </row>
    <row r="212" spans="1:15" x14ac:dyDescent="0.25">
      <c r="A212" s="9"/>
      <c r="B212" s="27" t="s">
        <v>2624</v>
      </c>
      <c r="C212" s="142" t="s">
        <v>2714</v>
      </c>
      <c r="D212" s="21"/>
      <c r="G212" s="27" t="s">
        <v>2626</v>
      </c>
      <c r="H212" s="143" t="s">
        <v>2716</v>
      </c>
      <c r="J212" s="27" t="s">
        <v>2628</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03" t="str">
        <f>HYPERLINK("#Integrante_3!A109","CAPACIDAD RESIDUAL")</f>
        <v>CAPACIDAD RESIDUAL</v>
      </c>
      <c r="F8" s="204"/>
      <c r="G8" s="205"/>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03" t="str">
        <f>HYPERLINK("#Integrante_3!A162","TALENTO HUMANO")</f>
        <v>TALENTO HUMANO</v>
      </c>
      <c r="F9" s="204"/>
      <c r="G9" s="205"/>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03" t="str">
        <f>HYPERLINK("#Integrante_3!F162","INFRAESTRUCTURA")</f>
        <v>INFRAESTRUCTURA</v>
      </c>
      <c r="F10" s="204"/>
      <c r="G10" s="205"/>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2674</v>
      </c>
      <c r="J174" s="258"/>
      <c r="K174" s="258"/>
      <c r="L174" s="258"/>
      <c r="M174" s="258"/>
      <c r="O174" s="180"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59"/>
      <c r="S175" s="1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59" t="s">
        <v>2623</v>
      </c>
      <c r="S176" s="19"/>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2674</v>
      </c>
      <c r="J177" s="216"/>
      <c r="K177" s="216"/>
      <c r="L177" s="217"/>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03" t="str">
        <f>HYPERLINK("#Integrante_4!A109","CAPACIDAD RESIDUAL")</f>
        <v>CAPACIDAD RESIDUAL</v>
      </c>
      <c r="F8" s="204"/>
      <c r="G8" s="205"/>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03" t="str">
        <f>HYPERLINK("#Integrante_4!A162","TALENTO HUMANO")</f>
        <v>TALENTO HUMANO</v>
      </c>
      <c r="F9" s="204"/>
      <c r="G9" s="205"/>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03" t="str">
        <f>HYPERLINK("#Integrante_4!F162","INFRAESTRUCTURA")</f>
        <v>INFRAESTRUCTURA</v>
      </c>
      <c r="F10" s="204"/>
      <c r="G10" s="205"/>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3"/>
      <c r="N107" s="120"/>
      <c r="O107" s="120"/>
      <c r="P107" s="81"/>
    </row>
    <row r="108" spans="1:16" ht="29.45" customHeight="1" thickBot="1" x14ac:dyDescent="0.3">
      <c r="O108" s="180"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59"/>
      <c r="S177" s="1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59" t="s">
        <v>2623</v>
      </c>
      <c r="S178" s="19"/>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2674</v>
      </c>
      <c r="J179" s="216"/>
      <c r="K179" s="216"/>
      <c r="L179" s="217"/>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03" t="str">
        <f>HYPERLINK("#Integrante_5!A109","CAPACIDAD RESIDUAL")</f>
        <v>CAPACIDAD RESIDUAL</v>
      </c>
      <c r="F8" s="204"/>
      <c r="G8" s="205"/>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03" t="str">
        <f>HYPERLINK("#Integrante_5!A162","TALENTO HUMANO")</f>
        <v>TALENTO HUMANO</v>
      </c>
      <c r="F9" s="204"/>
      <c r="G9" s="205"/>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03" t="str">
        <f>HYPERLINK("#Integrante_5!F162","INFRAESTRUCTURA")</f>
        <v>INFRAESTRUCTURA</v>
      </c>
      <c r="F10" s="204"/>
      <c r="G10" s="205"/>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3"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3"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3"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3"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+IF(AND(K121&gt;0,O121="Ejecución"),(K121/877802)*Tabla2812[[#This Row],[% participación]],IF(AND(K121&gt;0,O121&lt;&gt;"Ejecución"),"-",""))</f>
        <v/>
      </c>
      <c r="M121" s="120"/>
      <c r="N121" s="113"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3"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3"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3"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3"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3"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3"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3"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3"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3"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3"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3"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3"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3"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3"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3"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3"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3"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3"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3"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3"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3"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3"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3"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3"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3"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3"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3"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3"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3"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3"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3"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3"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3"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3"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3"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3"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2678</v>
      </c>
      <c r="J174" s="258"/>
      <c r="K174" s="258"/>
      <c r="L174" s="258"/>
      <c r="M174" s="258"/>
      <c r="O174" s="180"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9"/>
      <c r="S175" s="15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9"/>
      <c r="S176" s="159" t="s">
        <v>2623</v>
      </c>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2672</v>
      </c>
      <c r="J177" s="216"/>
      <c r="K177" s="216"/>
      <c r="L177" s="217"/>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20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03" t="str">
        <f>HYPERLINK("#Integrante_6!A109","CAPACIDAD RESIDUAL")</f>
        <v>CAPACIDAD RESIDUAL</v>
      </c>
      <c r="F8" s="204"/>
      <c r="G8" s="205"/>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03" t="str">
        <f>HYPERLINK("#Integrante_6!A162","TALENTO HUMANO")</f>
        <v>TALENTO HUMANO</v>
      </c>
      <c r="F9" s="204"/>
      <c r="G9" s="205"/>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03" t="str">
        <f>HYPERLINK("#Integrante_6!F162","INFRAESTRUCTURA")</f>
        <v>INFRAESTRUCTURA</v>
      </c>
      <c r="F10" s="204"/>
      <c r="G10" s="205"/>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t="s">
        <v>2704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76"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76"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76"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3"/>
      <c r="N107" s="120"/>
      <c r="O107" s="120"/>
      <c r="P107" s="81"/>
    </row>
    <row r="108" spans="1:16" ht="29.45" customHeight="1" thickBot="1" x14ac:dyDescent="0.3">
      <c r="O108" s="180"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5"/>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2672</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2020-12-30T03:33:18Z</cp:lastPrinted>
  <dcterms:created xsi:type="dcterms:W3CDTF">2020-10-14T21:57:42Z</dcterms:created>
  <dcterms:modified xsi:type="dcterms:W3CDTF">2020-12-30T03:37:03Z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