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9 Contratación Primera Infancia Dic 2020\Invitaciones Choco Alegria y Vida (Crisanto)\12 Doc excel\"/>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4000" windowHeight="963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<sst xmlns="http://schemas.openxmlformats.org/spreadsheetml/2006/main" count="3323" uniqueCount="2741">
  <si>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</si>
  <si>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</si>
  <si>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</si>
  <si>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</si>
  <si>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</si>
  <si>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</si>
  <si>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</si>
  <si>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</si>
  <si>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</si>
  <si>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</si>
  <si>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</si>
  <si>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</si>
  <si>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</si>
  <si>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</si>
  <si>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</si>
  <si>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</si>
  <si>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</si>
  <si>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</si>
  <si>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</si>
  <si>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</si>
  <si>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</si>
  <si>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</si>
  <si>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</si>
  <si>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</si>
  <si>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</si>
  <si>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</si>
  <si>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</si>
  <si>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</si>
  <si>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</si>
  <si>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</si>
  <si>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</si>
  <si>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</si>
  <si>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</si>
  <si>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</si>
  <si>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</si>
  <si>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</si>
  <si>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</si>
  <si>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</si>
  <si>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</si>
  <si>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</si>
  <si>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</si>
  <si>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</si>
  <si>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</si>
  <si>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</si>
  <si>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</si>
  <si>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</si>
  <si>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</si>
  <si>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</si>
  <si>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</si>
  <si>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</si>
  <si>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</si>
  <si>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</si>
  <si>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</si>
  <si>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</si>
  <si>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</si>
  <si>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</si>
  <si>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</si>
  <si>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</si>
  <si>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</si>
  <si>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</si>
  <si>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</si>
  <si>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</si>
  <si>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</si>
  <si>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</si>
  <si>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</si>
  <si>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</si>
  <si>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</si>
  <si>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</si>
  <si>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</si>
  <si>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</si>
  <si>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</si>
  <si>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</si>
  <si>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</si>
  <si>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</si>
  <si>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</si>
  <si>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</si>
  <si>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</si>
  <si>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</si>
  <si>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</si>
  <si>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</si>
  <si>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</si>
  <si>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</si>
  <si>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</si>
  <si>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</si>
  <si>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</si>
  <si>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</si>
  <si>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</si>
  <si>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</si>
  <si>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</si>
  <si>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</si>
  <si>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</si>
  <si>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</si>
  <si>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</si>
  <si>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</si>
  <si>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</si>
  <si>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</si>
  <si>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</si>
  <si>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</si>
  <si>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</si>
  <si>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</si>
  <si>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</si>
  <si>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</si>
  <si>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</si>
  <si>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</si>
  <si>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</si>
  <si>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</si>
  <si>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</si>
  <si>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</si>
  <si>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</si>
  <si>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</si>
  <si>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</si>
  <si>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</si>
  <si>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</si>
  <si>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</si>
  <si>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</si>
  <si>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</si>
  <si>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</si>
  <si>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</si>
  <si>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</si>
  <si>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</si>
  <si>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</si>
  <si>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</si>
  <si>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</si>
  <si>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</si>
  <si>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</si>
  <si>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</si>
  <si>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</si>
  <si>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</si>
  <si>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</si>
  <si>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</si>
  <si>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</si>
  <si>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</si>
  <si>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</si>
  <si>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</si>
  <si>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</si>
  <si>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</si>
  <si>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</si>
  <si>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</si>
  <si>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</si>
  <si>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</si>
  <si>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</si>
  <si>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</si>
  <si>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</si>
  <si>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</si>
  <si>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</si>
  <si>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</si>
  <si>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</si>
  <si>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</si>
  <si>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</si>
  <si>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</si>
  <si>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</si>
  <si>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</si>
  <si>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</si>
  <si>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</si>
  <si>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</si>
  <si>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</si>
  <si>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</si>
  <si>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</si>
  <si>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</si>
  <si>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</si>
  <si>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</si>
  <si>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</si>
  <si>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</si>
  <si>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</si>
  <si>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</si>
  <si>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</si>
  <si>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</si>
  <si>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</si>
  <si>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</si>
  <si>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</si>
  <si>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</si>
  <si>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</si>
  <si>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</si>
  <si>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</si>
  <si>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</si>
  <si>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</si>
  <si>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</si>
  <si>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</si>
  <si>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</si>
  <si>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</si>
  <si>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</si>
  <si>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</si>
  <si>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</si>
  <si>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</si>
  <si>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</si>
  <si>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</si>
  <si>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</si>
  <si>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</si>
  <si>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</si>
  <si>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</si>
  <si>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</si>
  <si>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</si>
  <si>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</si>
  <si>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</si>
  <si>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</si>
  <si>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</si>
  <si>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</si>
  <si>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</si>
  <si>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</si>
  <si>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</si>
  <si>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</si>
  <si>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</si>
  <si>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</si>
  <si>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</si>
  <si>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</si>
  <si>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</si>
  <si>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</si>
  <si>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</si>
  <si>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</si>
  <si>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</si>
  <si>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</si>
  <si>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</si>
  <si>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</si>
  <si>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</si>
  <si>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</si>
  <si>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</si>
  <si>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</si>
  <si>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</si>
  <si>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</si>
  <si>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</si>
  <si>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</si>
  <si>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</si>
  <si>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</si>
  <si>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</si>
  <si>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</si>
  <si>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</si>
  <si>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</si>
  <si>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</si>
  <si>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</si>
  <si>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</si>
  <si>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</si>
  <si>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</si>
  <si>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</si>
  <si>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</si>
  <si>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</si>
  <si>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</si>
  <si>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</si>
  <si>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</si>
  <si>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</si>
  <si>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</si>
  <si>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</si>
  <si>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</si>
  <si>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</si>
  <si>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</si>
  <si>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</si>
  <si>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</si>
  <si>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</si>
  <si>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</si>
  <si>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</si>
  <si>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</si>
  <si>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</si>
  <si>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</si>
  <si>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</si>
  <si>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</si>
  <si>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</si>
  <si>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</si>
  <si>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</si>
  <si>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</si>
  <si>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</si>
  <si>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</si>
  <si>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</si>
  <si>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</si>
  <si>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</si>
  <si>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</si>
  <si>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</si>
  <si>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</si>
  <si>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</si>
  <si>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</si>
  <si>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</si>
  <si>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</si>
  <si>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</si>
  <si>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</si>
  <si>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</si>
  <si>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</si>
  <si>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</si>
  <si>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</si>
  <si>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</si>
  <si>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</si>
  <si>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</si>
  <si>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</si>
  <si>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</si>
  <si>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</si>
  <si>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</si>
  <si>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</si>
  <si>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</si>
  <si>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</si>
  <si>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</si>
  <si>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</si>
  <si>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</si>
  <si>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</si>
  <si>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</si>
  <si>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</si>
  <si>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</si>
  <si>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</si>
  <si>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</si>
  <si>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</si>
  <si>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</si>
  <si>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</si>
  <si>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</si>
  <si>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</si>
  <si>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</si>
  <si>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</si>
  <si>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</si>
  <si>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</si>
  <si>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</si>
  <si>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</si>
  <si>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</si>
  <si>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</si>
  <si>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</si>
  <si>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</si>
  <si>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</si>
  <si>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</si>
  <si>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</si>
  <si>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</si>
  <si>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</si>
  <si>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</si>
  <si>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</si>
  <si>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</si>
  <si>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</si>
  <si>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</si>
  <si>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</si>
  <si>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</si>
  <si>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</si>
  <si>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</si>
  <si>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</si>
  <si>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</si>
  <si>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</si>
  <si>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</si>
  <si>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</si>
  <si>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</si>
  <si>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</si>
  <si>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</si>
  <si>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</si>
  <si>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</si>
  <si>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</si>
  <si>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</si>
  <si>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</si>
  <si>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</si>
  <si>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</si>
  <si>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</si>
  <si>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</si>
  <si>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</si>
  <si>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</si>
  <si>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</si>
  <si>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</si>
  <si>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</si>
  <si>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</si>
  <si>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</si>
  <si>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</si>
  <si>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</si>
  <si>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</si>
  <si>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</si>
  <si>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</si>
  <si>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</si>
  <si>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</si>
  <si>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</si>
  <si>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</si>
  <si>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</si>
  <si>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</si>
  <si>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</si>
  <si>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</si>
  <si>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</si>
  <si>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</si>
  <si>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</si>
  <si>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</si>
  <si>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</si>
  <si>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</si>
  <si>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</si>
  <si>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</si>
  <si>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</si>
  <si>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</si>
  <si>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</si>
  <si>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</si>
  <si>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</si>
  <si>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</si>
  <si>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</si>
  <si>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</si>
  <si>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</si>
  <si>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</si>
  <si>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</si>
  <si>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</si>
  <si>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</si>
  <si>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</si>
  <si>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</si>
  <si>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</si>
  <si>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</si>
  <si>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</si>
  <si>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</si>
  <si>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</si>
  <si>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</si>
  <si>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</si>
  <si>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</si>
  <si>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</si>
  <si>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</si>
  <si>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</si>
  <si>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</si>
  <si>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</si>
  <si>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</si>
  <si>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</si>
  <si>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</si>
  <si>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</si>
  <si>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</si>
  <si>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</si>
  <si>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</si>
  <si>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</si>
  <si>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</si>
  <si>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</si>
  <si>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</si>
  <si>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</si>
  <si>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</si>
  <si>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</si>
  <si>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</si>
  <si>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</si>
  <si>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</si>
  <si>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</si>
  <si>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</si>
  <si>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</si>
  <si>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</si>
  <si>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</si>
  <si>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</si>
  <si>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</si>
  <si>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</si>
  <si>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</si>
  <si>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</si>
  <si>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</si>
  <si>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</si>
  <si>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</si>
  <si>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</si>
  <si>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</si>
  <si>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</si>
  <si>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</si>
  <si>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</si>
  <si>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</si>
  <si>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</si>
  <si>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</si>
  <si>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</si>
  <si>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</si>
  <si>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</si>
  <si>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</si>
  <si>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</si>
  <si>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</si>
  <si>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</si>
  <si>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</si>
  <si>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</si>
  <si>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</si>
  <si>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</si>
  <si>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</si>
  <si>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</si>
  <si>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</si>
  <si>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</si>
  <si>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</si>
  <si>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</si>
  <si>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</si>
  <si>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</si>
  <si>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</si>
  <si>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</si>
  <si>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</si>
  <si>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</si>
  <si>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</si>
  <si>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</si>
  <si>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</si>
  <si>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</si>
  <si>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</si>
  <si>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</si>
  <si>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</si>
  <si>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</si>
  <si>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</si>
  <si>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</si>
  <si>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</si>
  <si>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</si>
  <si>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</si>
  <si>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</si>
  <si>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</si>
  <si>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</si>
  <si>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</si>
  <si>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</si>
  <si>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</si>
  <si>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</si>
  <si>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</si>
  <si>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</si>
  <si>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</si>
  <si>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</si>
  <si>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</si>
  <si>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</si>
  <si>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</si>
  <si>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</si>
  <si>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</si>
  <si>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</si>
  <si>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</si>
  <si>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</si>
  <si>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</si>
  <si>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</si>
  <si>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</si>
  <si>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</si>
  <si>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</si>
  <si>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</si>
  <si>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</si>
  <si>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</si>
  <si>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</si>
  <si>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</si>
  <si>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</si>
  <si>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</si>
  <si>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</si>
  <si>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</si>
  <si>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</si>
  <si>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</si>
  <si>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</si>
  <si>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</si>
  <si>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</si>
  <si>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</si>
  <si>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</si>
  <si>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</si>
  <si>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</si>
  <si>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</si>
  <si>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</si>
  <si>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</si>
  <si>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</si>
  <si>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</si>
  <si>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</si>
  <si>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</si>
  <si>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</si>
  <si>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</si>
  <si>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</si>
  <si>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</si>
  <si>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</si>
  <si>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</si>
  <si>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</si>
  <si>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</si>
  <si>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</si>
  <si>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</si>
  <si>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</si>
  <si>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</si>
  <si>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</si>
  <si>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</si>
  <si>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</si>
  <si>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</si>
  <si>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</si>
  <si>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</si>
  <si>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</si>
  <si>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</si>
  <si>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</si>
  <si>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</si>
  <si>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</si>
  <si>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</si>
  <si>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</si>
  <si>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</si>
  <si>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</si>
  <si>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</si>
  <si>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</si>
  <si>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</si>
  <si>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</si>
  <si>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</si>
  <si>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</si>
  <si>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</si>
  <si>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</si>
  <si>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</si>
  <si>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</si>
  <si>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</si>
  <si>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</si>
  <si>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</si>
  <si>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</si>
  <si>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</si>
  <si>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</si>
  <si>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</si>
  <si>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</si>
  <si>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</si>
  <si>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</si>
  <si>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</si>
  <si>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</si>
  <si>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</si>
  <si>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</si>
  <si>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</si>
  <si>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</si>
  <si>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</si>
  <si>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</si>
  <si>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</si>
  <si>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</si>
  <si>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</si>
  <si>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</si>
  <si>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</si>
  <si>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</si>
  <si>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</si>
  <si>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</si>
  <si>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</si>
  <si>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</si>
  <si>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</si>
  <si>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</si>
  <si>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</si>
  <si>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</si>
  <si>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</si>
  <si>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</si>
  <si>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</si>
  <si>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</si>
  <si>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</si>
  <si>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</si>
  <si>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</si>
  <si>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</si>
  <si>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</si>
  <si>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</si>
  <si>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</si>
  <si>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</si>
  <si>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</si>
  <si>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</si>
  <si>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</si>
  <si>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</si>
  <si>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</si>
  <si>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</si>
  <si>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</si>
  <si>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</si>
  <si>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</si>
  <si>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</si>
  <si>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</si>
  <si>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</si>
  <si>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</si>
  <si>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</si>
  <si>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</si>
  <si>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</si>
  <si>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</si>
  <si>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</si>
  <si>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</si>
  <si>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</si>
  <si>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</si>
  <si>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</si>
  <si>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</si>
  <si>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</si>
  <si>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</si>
  <si>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</si>
  <si>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</si>
  <si>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</si>
  <si>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</si>
  <si>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</si>
  <si>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</si>
  <si>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</si>
  <si>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</si>
  <si>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</si>
  <si>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</si>
  <si>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</si>
  <si>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</si>
  <si>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</si>
  <si>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</si>
  <si>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</si>
  <si>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</si>
  <si>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</si>
  <si>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</si>
  <si>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</si>
  <si>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</si>
  <si>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</si>
  <si>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</si>
  <si>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</si>
  <si>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</si>
  <si>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</si>
  <si>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</si>
  <si>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</si>
  <si>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</si>
  <si>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</si>
  <si>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</si>
  <si>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</si>
  <si>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</si>
  <si>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</si>
  <si>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</si>
  <si>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</si>
  <si>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</si>
  <si>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</si>
  <si>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</si>
  <si>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</si>
  <si>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</si>
  <si>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</si>
  <si>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</si>
  <si>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</si>
  <si>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</si>
  <si>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</si>
  <si>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</si>
  <si>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</si>
  <si>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</si>
  <si>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</si>
  <si>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</si>
  <si>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</si>
  <si>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</si>
  <si>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</si>
  <si>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</si>
  <si>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</si>
  <si>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</si>
  <si>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</si>
  <si>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</si>
  <si>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</si>
  <si>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</si>
  <si>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</si>
  <si>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</si>
  <si>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</si>
  <si>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</si>
  <si>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</si>
  <si>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</si>
  <si>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</si>
  <si>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</si>
  <si>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</si>
  <si>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</si>
  <si>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</si>
  <si>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</si>
  <si>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</si>
  <si>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</si>
  <si>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</si>
  <si>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</si>
  <si>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</si>
  <si>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</si>
  <si>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</si>
  <si>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</si>
  <si>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</si>
  <si>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</si>
  <si>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</si>
  <si>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</si>
  <si>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</si>
  <si>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</si>
  <si>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</si>
  <si>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</si>
  <si>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</si>
  <si>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</si>
  <si>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</si>
  <si>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</si>
  <si>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</si>
  <si>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</si>
  <si>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</si>
  <si>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</si>
  <si>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</si>
  <si>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</si>
  <si>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</si>
  <si>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</si>
  <si>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</si>
  <si>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</si>
  <si>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</si>
  <si>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</si>
  <si>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</si>
  <si>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</si>
  <si>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</si>
  <si>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</si>
  <si>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</si>
  <si>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</si>
  <si>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</si>
  <si>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</si>
  <si>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</si>
  <si>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</si>
  <si>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</si>
  <si>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</si>
  <si>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</si>
  <si>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</si>
  <si>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</si>
  <si>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</si>
  <si>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</si>
  <si>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</si>
  <si>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</si>
  <si>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</si>
  <si>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</si>
  <si>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</si>
  <si>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</si>
  <si>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</si>
  <si>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</si>
  <si>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</si>
  <si>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</si>
  <si>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</si>
  <si>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</si>
  <si>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</si>
  <si>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</si>
  <si>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</si>
  <si>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</si>
  <si>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</si>
  <si>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</si>
  <si>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</si>
  <si>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</si>
  <si>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</si>
  <si>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</si>
  <si>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</si>
  <si>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</si>
  <si>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</si>
  <si>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</si>
  <si>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</si>
  <si>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</si>
  <si>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</si>
  <si>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</si>
  <si>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</si>
  <si>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</si>
  <si>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</si>
  <si>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</si>
  <si>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</si>
  <si>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</si>
  <si>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</si>
  <si>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</si>
  <si>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</si>
  <si>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</si>
  <si>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</si>
  <si>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</si>
  <si>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</si>
  <si>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</si>
  <si>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</si>
  <si>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</si>
  <si>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</si>
  <si>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</si>
  <si>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</si>
  <si>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</si>
  <si>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</si>
  <si>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</si>
  <si>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</si>
  <si>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</si>
  <si>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</si>
  <si>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</si>
  <si>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</si>
  <si>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</si>
  <si>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</si>
  <si>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</si>
  <si>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</si>
  <si>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</si>
  <si>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</si>
  <si>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</si>
  <si>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</si>
  <si>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</si>
  <si>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</si>
  <si>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</si>
  <si>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</si>
  <si>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</si>
  <si>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</si>
  <si>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</si>
  <si>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</si>
  <si>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</si>
  <si>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</si>
  <si>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</si>
  <si>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</si>
  <si>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</si>
  <si>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</si>
  <si>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</si>
  <si>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</si>
  <si>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</si>
  <si>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</si>
  <si>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</si>
  <si>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</si>
  <si>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</si>
  <si>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</si>
  <si>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</si>
  <si>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</si>
  <si>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</si>
  <si>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</si>
  <si>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</si>
  <si>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</si>
  <si>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</si>
  <si>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</si>
  <si>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</si>
  <si>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</si>
  <si>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</si>
  <si>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</si>
  <si>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</si>
  <si>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</si>
  <si>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</si>
  <si>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</si>
  <si>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</si>
  <si>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</si>
  <si>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</si>
  <si>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</si>
  <si>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</si>
  <si>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</si>
  <si>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</si>
  <si>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</si>
  <si>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</si>
  <si>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</si>
  <si>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</si>
  <si>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</si>
  <si>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</si>
  <si>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</si>
  <si>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</si>
  <si>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</si>
  <si>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</si>
  <si>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</si>
  <si>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</si>
  <si>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</si>
  <si>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</si>
  <si>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</si>
  <si>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</si>
  <si>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</si>
  <si>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</si>
  <si>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</si>
  <si>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</si>
  <si>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</si>
  <si>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</si>
  <si>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</si>
  <si>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</si>
  <si>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</si>
  <si>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</si>
  <si>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</si>
  <si>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</si>
  <si>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</si>
  <si>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</si>
  <si>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</si>
  <si>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</si>
  <si>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</si>
  <si>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</si>
  <si>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</si>
  <si>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</si>
  <si>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</si>
  <si>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</si>
  <si>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</si>
  <si>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</si>
  <si>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</si>
  <si>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</si>
  <si>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</si>
  <si>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</si>
  <si>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</si>
  <si>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</si>
  <si>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</si>
  <si>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</si>
  <si>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</si>
  <si>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</si>
  <si>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</si>
  <si>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</si>
  <si>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</si>
  <si>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</si>
  <si>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</si>
  <si>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</si>
  <si>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</si>
  <si>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</si>
  <si>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</si>
  <si>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</si>
  <si>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</si>
  <si>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</si>
  <si>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</si>
  <si>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</si>
  <si>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</si>
  <si>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</si>
  <si>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</si>
  <si>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</si>
  <si>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</si>
  <si>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</si>
  <si>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</si>
  <si>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</si>
  <si>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</si>
  <si>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</si>
  <si>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</si>
  <si>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</si>
  <si>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</si>
  <si>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</si>
  <si>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</si>
  <si>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</si>
  <si>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</si>
  <si>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</si>
  <si>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</si>
  <si>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</si>
  <si>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</si>
  <si>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</si>
  <si>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</si>
  <si>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</si>
  <si>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</si>
  <si>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</si>
  <si>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</si>
  <si>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</si>
  <si>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</si>
  <si>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</si>
  <si>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</si>
  <si>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</si>
  <si>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</si>
  <si>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</si>
  <si>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</si>
  <si>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</si>
  <si>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</si>
  <si>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</si>
  <si>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</si>
  <si>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</si>
  <si>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</si>
  <si>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</si>
  <si>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</si>
  <si>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</si>
  <si>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</si>
  <si>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</si>
  <si>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</si>
  <si>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</si>
  <si>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</si>
  <si>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</si>
  <si>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</si>
  <si>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</si>
  <si>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</si>
  <si>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</si>
  <si>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</si>
  <si>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</si>
  <si>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</si>
  <si>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</si>
  <si>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</si>
  <si>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</si>
  <si>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</si>
  <si>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</si>
  <si>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</si>
  <si>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</si>
  <si>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</si>
  <si>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</si>
  <si>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</si>
  <si>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</si>
  <si>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</si>
  <si>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</si>
  <si>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</si>
  <si>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</si>
  <si>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</si>
  <si>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</si>
  <si>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</si>
  <si>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</si>
  <si>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</si>
  <si>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</si>
  <si>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</si>
  <si>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</si>
  <si>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</si>
  <si>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</si>
  <si>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</si>
  <si>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</si>
  <si>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</si>
  <si>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</si>
  <si>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</si>
  <si>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</si>
  <si>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</si>
  <si>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</si>
  <si>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</si>
  <si>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</si>
  <si>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</si>
  <si>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</si>
  <si>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</si>
  <si>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</si>
  <si>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</si>
  <si>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</si>
  <si>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</si>
  <si>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</si>
  <si>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</si>
  <si>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</si>
  <si>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</si>
  <si>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</si>
  <si>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</si>
  <si>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</si>
  <si>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</si>
  <si>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</si>
  <si>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</si>
  <si>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</si>
  <si>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</si>
  <si>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</si>
  <si>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</si>
  <si>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</si>
  <si>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</si>
  <si>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</si>
  <si>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</si>
  <si>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</si>
  <si>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</si>
  <si>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</si>
  <si>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</si>
  <si>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</si>
  <si>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</si>
  <si>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</si>
  <si>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</si>
  <si>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</si>
  <si>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</si>
  <si>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</si>
  <si>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</si>
  <si>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</si>
  <si>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</si>
  <si>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</si>
  <si>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</si>
  <si>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</si>
  <si>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</si>
  <si>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</si>
  <si>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</si>
  <si>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</si>
  <si>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</si>
  <si>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</si>
  <si>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</si>
  <si>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</si>
  <si>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</si>
  <si>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</si>
  <si>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</si>
  <si>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</si>
  <si>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</si>
  <si>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</si>
  <si>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</si>
  <si>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</si>
  <si>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</si>
  <si>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</si>
  <si>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</si>
  <si>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</si>
  <si>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</si>
  <si>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</si>
  <si>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</si>
  <si>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</si>
  <si>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</si>
  <si>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</si>
  <si>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</si>
  <si>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</si>
  <si>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</si>
  <si>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</si>
  <si>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</si>
  <si>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</si>
  <si>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</si>
  <si>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</si>
  <si>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</si>
  <si>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</si>
  <si>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</si>
  <si>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</si>
  <si>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</si>
  <si>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</si>
  <si>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</si>
  <si>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</si>
  <si>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</si>
  <si>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</si>
  <si>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</si>
  <si>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</si>
  <si>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</si>
  <si>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</si>
  <si>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</si>
  <si>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</si>
  <si>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</si>
  <si>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</si>
  <si>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</si>
  <si>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</si>
  <si>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</si>
  <si>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</si>
  <si>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</si>
  <si>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</si>
  <si>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</si>
  <si>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</si>
  <si>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</si>
  <si>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</si>
  <si>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</si>
  <si>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</si>
  <si>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</si>
  <si>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</si>
  <si>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</si>
  <si>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</si>
  <si>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</si>
  <si>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</si>
  <si>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</si>
  <si>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</si>
  <si>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</si>
  <si>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</si>
  <si>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</si>
  <si>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</si>
  <si>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</si>
  <si>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</si>
  <si>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</si>
  <si>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</si>
  <si>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</si>
  <si>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</si>
  <si>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</si>
  <si>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</si>
  <si>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</si>
  <si>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</si>
  <si>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</si>
  <si>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</si>
  <si>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</si>
  <si>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</si>
  <si>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</si>
  <si>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</si>
  <si>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</si>
  <si>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</si>
  <si>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</si>
  <si>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</si>
  <si>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</si>
  <si>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</si>
  <si>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</si>
  <si>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</si>
  <si>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</si>
  <si>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</si>
  <si>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</si>
  <si>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</si>
  <si>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</si>
  <si>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</si>
  <si>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</si>
  <si>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</si>
  <si>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</si>
  <si>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</si>
  <si>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</si>
  <si>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</si>
  <si>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</si>
  <si>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</si>
  <si>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</si>
  <si>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</si>
  <si>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</si>
  <si>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</si>
  <si>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</si>
  <si>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</si>
  <si>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</si>
  <si>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</si>
  <si>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</si>
  <si>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</si>
  <si>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</si>
  <si>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</si>
  <si>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</si>
  <si>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</si>
  <si>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</si>
  <si>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</si>
  <si>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</si>
  <si>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</si>
  <si>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</si>
  <si>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</si>
  <si>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</si>
  <si>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</si>
  <si>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</si>
  <si>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</si>
  <si>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</si>
  <si>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</si>
  <si>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</si>
  <si>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</si>
  <si>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</si>
  <si>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</si>
  <si>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</si>
  <si>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</si>
  <si>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</si>
  <si>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</si>
  <si>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</si>
  <si>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</si>
  <si>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</si>
  <si>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</si>
  <si>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</si>
  <si>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</si>
  <si>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</si>
  <si>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</si>
  <si>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</si>
  <si>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</si>
  <si>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</si>
  <si>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</si>
  <si>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</si>
  <si>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</si>
  <si>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</si>
  <si>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</si>
  <si>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</si>
  <si>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</si>
  <si>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</si>
  <si>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</si>
  <si>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</si>
  <si>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</si>
  <si>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</si>
  <si>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</si>
  <si>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</si>
  <si>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</si>
  <si>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</si>
  <si>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</si>
  <si>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</si>
  <si>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</si>
  <si>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</si>
  <si>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</si>
  <si>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</si>
  <si>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</si>
  <si>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</si>
  <si>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</si>
  <si>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</si>
  <si>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</si>
  <si>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</si>
  <si>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</si>
  <si>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</si>
  <si>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</si>
  <si>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</si>
  <si>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</si>
  <si>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</si>
  <si>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</si>
  <si>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</si>
  <si>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</si>
  <si>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</si>
  <si>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</si>
  <si>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</si>
  <si>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</si>
  <si>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</si>
  <si>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</si>
  <si>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</si>
  <si>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</si>
  <si>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</si>
  <si>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</si>
  <si>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</si>
  <si>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</si>
  <si>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</si>
  <si>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</si>
  <si>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</si>
  <si>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</si>
  <si>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</si>
  <si>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</si>
  <si>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</si>
  <si>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</si>
  <si>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</si>
  <si>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</si>
  <si>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</si>
  <si>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</si>
  <si>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</si>
  <si>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</si>
  <si>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</si>
  <si>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</si>
  <si>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</si>
  <si>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</si>
  <si>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</si>
  <si>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</si>
  <si>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</si>
  <si>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</si>
  <si>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</si>
  <si>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</si>
  <si>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</si>
  <si>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</si>
  <si>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</si>
  <si>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</si>
  <si>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</si>
  <si>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</si>
  <si>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</si>
  <si>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</si>
  <si>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</si>
  <si>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</si>
  <si>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</si>
  <si>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</si>
  <si>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</si>
  <si>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</si>
  <si>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</si>
  <si>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</si>
  <si>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</si>
  <si>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</si>
  <si>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</si>
  <si>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</si>
  <si>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</si>
  <si>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</si>
  <si>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</si>
  <si>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</si>
  <si>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</si>
  <si>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</si>
  <si>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</si>
  <si>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</si>
  <si>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</si>
  <si>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</si>
  <si>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</si>
  <si>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</si>
  <si>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</si>
  <si>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</si>
  <si>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</si>
  <si>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</si>
  <si>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</si>
  <si>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</si>
  <si>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</si>
  <si>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</si>
  <si>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</si>
  <si>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</si>
  <si>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</si>
  <si>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</si>
  <si>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</si>
  <si>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</si>
  <si>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</si>
  <si>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</si>
  <si>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</si>
  <si>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</si>
  <si>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</si>
  <si>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</si>
  <si>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</si>
  <si>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</si>
  <si>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</si>
  <si>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</si>
  <si>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</si>
  <si>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</si>
  <si>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</si>
  <si>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</si>
  <si>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</si>
  <si>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</si>
  <si>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</si>
  <si>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</si>
  <si>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</si>
  <si>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</si>
  <si>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</si>
  <si>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</si>
  <si>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</si>
  <si>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</si>
  <si>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</si>
  <si>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</si>
  <si>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</si>
  <si>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</si>
  <si>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</si>
  <si>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</si>
  <si>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</si>
  <si>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</si>
  <si>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</si>
  <si>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</si>
  <si>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</si>
  <si>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</si>
  <si>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</si>
  <si>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</si>
  <si>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</si>
  <si>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</si>
  <si>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</si>
  <si>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</si>
  <si>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</si>
  <si>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</si>
  <si>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</si>
  <si>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</si>
  <si>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</si>
  <si>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</si>
  <si>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</si>
  <si>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</si>
  <si>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</si>
  <si>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</si>
  <si>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</si>
  <si>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</si>
  <si>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</si>
  <si>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</si>
  <si>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</si>
  <si>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</si>
  <si>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</si>
  <si>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</si>
  <si>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</si>
  <si>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</si>
  <si>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</si>
  <si>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</si>
  <si>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</si>
  <si>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</si>
  <si>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</si>
  <si>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</si>
  <si>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</si>
  <si>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</si>
  <si>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</si>
  <si>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</si>
  <si>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</si>
  <si>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</si>
  <si>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</si>
  <si>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</si>
  <si>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</si>
  <si>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</si>
  <si>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</si>
  <si>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</si>
  <si>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</si>
  <si>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</si>
  <si>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</si>
  <si>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</si>
  <si>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</si>
  <si>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</si>
  <si>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</si>
  <si>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</si>
  <si>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</si>
  <si>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</si>
  <si>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</si>
  <si>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</si>
  <si>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</si>
  <si>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</si>
  <si>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</si>
  <si>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</si>
  <si>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</si>
  <si>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</si>
  <si>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</si>
  <si>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</si>
  <si>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</si>
  <si>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</si>
  <si>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</si>
  <si>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</si>
  <si>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</si>
  <si>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</si>
  <si>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</si>
  <si>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</si>
  <si>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</si>
  <si>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</si>
  <si>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</si>
  <si>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</si>
  <si>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</si>
  <si>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</si>
  <si>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</si>
  <si>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</si>
  <si>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</si>
  <si>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</si>
  <si>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</si>
  <si>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</si>
  <si>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</si>
  <si>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</si>
  <si>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</si>
  <si>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</si>
  <si>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</si>
  <si>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</si>
  <si>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</si>
  <si>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</si>
  <si>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</si>
  <si>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</si>
  <si>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</si>
  <si>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</si>
  <si>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</si>
  <si>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</si>
  <si>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</si>
  <si>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</si>
  <si>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</si>
  <si>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</si>
  <si>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</si>
  <si>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</si>
  <si>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</si>
  <si>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</si>
  <si>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</si>
  <si>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</si>
  <si>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</si>
  <si>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</si>
  <si>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</si>
  <si>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</si>
  <si>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</si>
  <si>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</si>
  <si>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</si>
  <si>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</si>
  <si>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</si>
  <si>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</si>
  <si>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</si>
  <si>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</si>
  <si>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</si>
  <si>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</si>
  <si>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</si>
  <si>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</si>
  <si>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</si>
  <si>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</si>
  <si>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</si>
  <si>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</si>
  <si>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</si>
  <si>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</si>
  <si>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</si>
  <si>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</si>
  <si>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</si>
  <si>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</si>
  <si>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</si>
  <si>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</si>
  <si>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</si>
  <si>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</si>
  <si>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</si>
  <si>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</si>
  <si>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</si>
  <si>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</si>
  <si>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</si>
  <si>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</si>
  <si>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</si>
  <si>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</si>
  <si>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</si>
  <si>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</si>
  <si>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</si>
  <si>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</si>
  <si>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</si>
  <si>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</si>
  <si>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</si>
  <si>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</si>
  <si>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</si>
  <si>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</si>
  <si>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</si>
  <si>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</si>
  <si>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</si>
  <si>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</si>
  <si>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</si>
  <si>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</si>
  <si>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</si>
  <si>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</si>
  <si>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</si>
  <si>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</si>
  <si>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</si>
  <si>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</si>
  <si>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</si>
  <si>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</si>
  <si>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</si>
  <si>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</si>
  <si>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</si>
  <si>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</si>
  <si>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</si>
  <si>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</si>
  <si>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</si>
  <si>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</si>
  <si>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</si>
  <si>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</si>
  <si>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</si>
  <si>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</si>
  <si>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</si>
  <si>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</si>
  <si>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</si>
  <si>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</si>
  <si>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</si>
  <si>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</si>
  <si>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</si>
  <si>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</si>
  <si>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</si>
  <si>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</si>
  <si>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</si>
  <si>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</si>
  <si>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</si>
  <si>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</si>
  <si>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</si>
  <si>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</si>
  <si>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</si>
  <si>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</si>
  <si>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</si>
  <si>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</si>
  <si>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</si>
  <si>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</si>
  <si>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</si>
  <si>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</si>
  <si>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</si>
  <si>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</si>
  <si>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</si>
  <si>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</si>
  <si>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</si>
  <si>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</si>
  <si>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</si>
  <si>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</si>
  <si>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</si>
  <si>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</si>
  <si>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</si>
  <si>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</si>
  <si>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</si>
  <si>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</si>
  <si>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</si>
  <si>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</si>
  <si>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</si>
  <si>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</si>
  <si>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</si>
  <si>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</si>
  <si>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</si>
  <si>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</si>
  <si>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</si>
  <si>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</si>
  <si>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</si>
  <si>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</si>
  <si>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</si>
  <si>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</si>
  <si>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</si>
  <si>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</si>
  <si>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</si>
  <si>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</si>
  <si>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</si>
  <si>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</si>
  <si>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</si>
  <si>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</si>
  <si>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</si>
  <si>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</si>
  <si>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</si>
  <si>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</si>
  <si>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</si>
  <si>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</si>
  <si>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</si>
  <si>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</si>
  <si>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</si>
  <si>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</si>
  <si>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</si>
  <si>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</si>
  <si>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</si>
  <si>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</si>
  <si>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</si>
  <si>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</si>
  <si>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</si>
  <si>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</si>
  <si>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</si>
  <si>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</si>
  <si>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</si>
  <si>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</si>
  <si>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</si>
  <si>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</si>
  <si>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</si>
  <si>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</si>
  <si>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</si>
  <si>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</si>
  <si>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</si>
  <si>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</si>
  <si>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</si>
  <si>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</si>
  <si>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</si>
  <si>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</si>
  <si>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</si>
  <si>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</si>
  <si>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</si>
  <si>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</si>
  <si>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</si>
  <si>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</si>
  <si>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</si>
  <si>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</si>
  <si>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</si>
  <si>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</si>
  <si>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</si>
  <si>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</si>
  <si>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</si>
  <si>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</si>
  <si>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</si>
  <si>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</si>
  <si>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</si>
  <si>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</si>
  <si>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</si>
  <si>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</si>
  <si>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</si>
  <si>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</si>
  <si>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</si>
  <si>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</si>
  <si>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</si>
  <si>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</si>
  <si>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</si>
  <si>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</si>
  <si>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</si>
  <si>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</si>
  <si>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</si>
  <si>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</si>
  <si>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</si>
  <si>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</si>
  <si>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</si>
  <si>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</si>
  <si>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</si>
  <si>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</si>
  <si>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</si>
  <si>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</si>
  <si>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</si>
  <si>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</si>
  <si>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</si>
  <si>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</si>
  <si>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</si>
  <si>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</si>
  <si>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</si>
  <si>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</si>
  <si>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</si>
  <si>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</si>
  <si>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</si>
  <si>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</si>
  <si>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</si>
  <si>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</si>
  <si>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</si>
  <si>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</si>
  <si>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</si>
  <si>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</si>
  <si>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</si>
  <si>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</si>
  <si>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</si>
  <si>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</si>
  <si>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</si>
  <si>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</si>
  <si>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</si>
  <si>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</si>
  <si>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</si>
  <si>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</si>
  <si>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</si>
  <si>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</si>
  <si>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</si>
  <si>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</si>
  <si>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</si>
  <si>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</si>
  <si>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</si>
  <si>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</si>
  <si>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</si>
  <si>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</si>
  <si>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</si>
  <si>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</si>
  <si>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</si>
  <si>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</si>
  <si>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</si>
  <si>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</si>
  <si>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</si>
  <si>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</si>
  <si>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</si>
  <si>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</si>
  <si>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</si>
  <si>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</si>
  <si>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</si>
  <si>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</si>
  <si>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</si>
  <si>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</si>
  <si>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</si>
  <si>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</si>
  <si>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</si>
  <si>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</si>
  <si>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</si>
  <si>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</si>
  <si>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</si>
  <si>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</si>
  <si>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</si>
  <si>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</si>
  <si>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</si>
  <si>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</si>
  <si>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</si>
  <si>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</si>
  <si>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</si>
  <si>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</si>
  <si>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</si>
  <si>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</si>
  <si>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</si>
  <si>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</si>
  <si>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</si>
  <si>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</si>
  <si>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</si>
  <si>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</si>
  <si>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</si>
  <si>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</si>
  <si>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</si>
  <si>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</si>
  <si>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</si>
  <si>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</si>
  <si>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</si>
  <si>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</si>
  <si>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</si>
  <si>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</si>
  <si>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</si>
  <si>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</si>
  <si>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</si>
  <si>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</si>
  <si>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</si>
  <si>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</si>
  <si>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</si>
  <si>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</si>
  <si>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</si>
  <si>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</si>
  <si>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</si>
  <si>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</si>
  <si>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</si>
  <si>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</si>
  <si>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</si>
  <si>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</si>
  <si>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</si>
  <si>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</si>
  <si>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</si>
  <si>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</si>
  <si>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</si>
  <si>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</si>
  <si>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</si>
  <si>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</si>
  <si>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</si>
  <si>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</si>
  <si>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</si>
  <si>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</si>
  <si>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</si>
  <si>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</si>
  <si>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</si>
  <si>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</si>
  <si>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</si>
  <si>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</si>
  <si>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</si>
  <si>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</si>
  <si>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</si>
  <si>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</si>
  <si>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</si>
  <si>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</si>
  <si>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</si>
  <si>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</si>
  <si>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</si>
  <si>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</si>
  <si>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</si>
  <si>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</si>
  <si>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</si>
  <si>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</si>
  <si>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</si>
  <si>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</si>
  <si>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</si>
  <si>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</si>
  <si>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</si>
  <si>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</si>
  <si>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</si>
  <si>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</si>
  <si>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</si>
  <si>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</si>
  <si>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</si>
  <si>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</si>
  <si>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</si>
  <si>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</si>
  <si>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</si>
  <si>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</si>
  <si>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</si>
  <si>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</si>
  <si>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</si>
  <si>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</si>
  <si>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</si>
  <si>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</si>
  <si>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</si>
  <si>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</si>
  <si>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</si>
  <si>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</si>
  <si>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</si>
  <si>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</si>
  <si>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</si>
  <si>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</si>
  <si>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</si>
  <si>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</si>
  <si>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</si>
  <si>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</si>
  <si>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</si>
  <si>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</si>
  <si>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</si>
  <si>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</si>
  <si>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</si>
  <si>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</si>
  <si>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</si>
  <si>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</si>
  <si>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</si>
  <si>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</si>
  <si>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</si>
  <si>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</si>
  <si>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</si>
  <si>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</si>
  <si>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</si>
  <si>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</si>
  <si>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</si>
  <si>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</si>
  <si>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</si>
  <si>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</si>
  <si>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</si>
  <si>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</si>
  <si>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</si>
  <si>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</si>
  <si>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</si>
  <si>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</si>
  <si>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</si>
  <si>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</si>
  <si>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</si>
  <si>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</si>
  <si>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</si>
  <si>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</si>
  <si>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</si>
  <si>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</si>
  <si>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</si>
  <si>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</si>
  <si>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</si>
  <si>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</si>
  <si>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</si>
  <si>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</si>
  <si>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</si>
  <si>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</si>
  <si>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</si>
  <si>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</si>
  <si>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</si>
  <si>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</si>
  <si>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</si>
  <si>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</si>
  <si>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</si>
  <si>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</si>
  <si>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</si>
  <si>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</si>
  <si>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</si>
  <si>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</si>
  <si>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</si>
  <si>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</si>
  <si>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</si>
  <si>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</si>
  <si>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</si>
  <si>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</si>
  <si>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</si>
  <si>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</si>
  <si>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</si>
  <si>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</si>
  <si>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</si>
  <si>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</si>
  <si>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</si>
  <si>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</si>
  <si>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</si>
  <si>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</si>
  <si>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</si>
  <si>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</si>
  <si>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</si>
  <si>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</si>
  <si>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</si>
  <si>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</si>
  <si>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</si>
  <si>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</si>
  <si>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</si>
  <si>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</si>
  <si>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</si>
  <si>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</si>
  <si>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</si>
  <si>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</si>
  <si>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</si>
  <si>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</si>
  <si>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</si>
  <si>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</si>
  <si>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</si>
  <si>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</si>
  <si>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</si>
  <si>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</si>
  <si>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</si>
  <si>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</si>
  <si>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</si>
  <si>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</si>
  <si>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</si>
  <si>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</si>
  <si>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</si>
  <si>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</si>
  <si>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</si>
  <si>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</si>
  <si>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</si>
  <si>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</si>
  <si>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</si>
  <si>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</si>
  <si>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</si>
  <si>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</si>
  <si>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</si>
  <si>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</si>
  <si>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</si>
  <si>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</si>
  <si>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</si>
  <si>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</si>
  <si>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</si>
  <si>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</si>
  <si>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</si>
  <si>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</si>
  <si>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</si>
  <si>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</si>
  <si>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</si>
  <si>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</si>
  <si>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</si>
  <si>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</si>
  <si>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</si>
  <si>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</si>
  <si>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</si>
  <si>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</si>
  <si>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</si>
  <si>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</si>
  <si>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</si>
  <si>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</si>
  <si>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</si>
  <si>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</si>
  <si>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</si>
  <si>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</si>
  <si>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</si>
  <si>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</si>
  <si>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</si>
  <si>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</si>
  <si>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</si>
  <si>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</si>
  <si>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</si>
  <si>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</si>
  <si>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</si>
  <si>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</si>
  <si>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</si>
  <si>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</si>
  <si>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</si>
  <si>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</si>
  <si>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</si>
  <si>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</si>
  <si>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</si>
  <si>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</si>
  <si>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</si>
  <si>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</si>
  <si>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</si>
  <si>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</si>
  <si>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</si>
  <si>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</si>
  <si>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</si>
  <si>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</si>
  <si>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</si>
  <si>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</si>
  <si>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</si>
  <si>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</si>
  <si>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</si>
  <si>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</si>
  <si>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</si>
  <si>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</si>
  <si>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</si>
  <si>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</si>
  <si>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</si>
  <si>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</si>
  <si>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</si>
  <si>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</si>
  <si>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</si>
  <si>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</si>
  <si>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</si>
  <si>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</si>
  <si>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</si>
  <si>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</si>
  <si>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</si>
  <si>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</si>
  <si>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</si>
  <si>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</si>
  <si>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</si>
  <si>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</si>
  <si>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</si>
  <si>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</si>
  <si>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</si>
  <si>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</si>
  <si>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</si>
  <si>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</si>
  <si>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</si>
  <si>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</si>
  <si>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</si>
  <si>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</si>
  <si>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</si>
  <si>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</si>
  <si>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</si>
  <si>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</si>
  <si>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</si>
  <si>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</si>
  <si>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</si>
  <si>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</si>
  <si>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</si>
  <si>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</si>
  <si>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</si>
  <si>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</si>
  <si>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</si>
  <si>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</si>
  <si>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</si>
  <si>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</si>
  <si>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</si>
  <si>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</si>
  <si>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</si>
  <si>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</si>
  <si>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</si>
  <si>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</si>
  <si>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</si>
  <si>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</si>
  <si>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</si>
  <si>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</si>
  <si>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</si>
  <si>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</si>
  <si>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</si>
  <si>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</si>
  <si>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</si>
  <si>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</si>
  <si>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</si>
  <si>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</si>
  <si>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</si>
  <si>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</si>
  <si>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</si>
  <si>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</si>
  <si>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</si>
  <si>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</si>
  <si>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</si>
  <si>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</si>
  <si>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</si>
  <si>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</si>
  <si>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</si>
  <si>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</si>
  <si>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</si>
  <si>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</si>
  <si>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</si>
  <si>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</si>
  <si>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</si>
  <si>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</si>
  <si>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</si>
  <si>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</si>
  <si>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</si>
  <si>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</si>
  <si>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</si>
  <si>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</si>
  <si>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</si>
  <si>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</si>
  <si>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</si>
  <si>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</si>
  <si>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</si>
  <si>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</si>
  <si>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</si>
  <si>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</si>
  <si>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</si>
  <si>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</si>
  <si>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</si>
  <si>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</si>
  <si>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</si>
  <si>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</si>
  <si>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</si>
  <si>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</si>
  <si>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</si>
  <si>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</si>
  <si>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</si>
  <si>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</si>
  <si>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</si>
  <si>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</si>
  <si>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</si>
  <si>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</si>
  <si>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</si>
  <si>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</si>
  <si>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</si>
  <si>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</si>
  <si>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</si>
  <si>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</si>
  <si>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</si>
  <si>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</si>
  <si>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</si>
  <si>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</si>
  <si>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</si>
  <si>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</si>
  <si>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</si>
  <si>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</si>
  <si>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</si>
  <si>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</si>
  <si>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</si>
  <si>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</si>
  <si>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</si>
  <si>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</si>
  <si>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</si>
  <si>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</si>
  <si>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</si>
  <si>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</si>
  <si>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</si>
  <si>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</si>
  <si>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</si>
  <si>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</si>
  <si>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</si>
  <si>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</si>
  <si>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</si>
  <si>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</si>
  <si>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</si>
  <si>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</si>
  <si>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</si>
  <si>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</si>
  <si>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</si>
  <si>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</si>
  <si>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</si>
  <si>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</si>
  <si>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</si>
  <si>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</si>
  <si>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</si>
  <si>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</si>
  <si>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</si>
  <si>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</si>
  <si>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</si>
  <si>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</si>
  <si>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</si>
  <si>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</si>
  <si>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</si>
  <si>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</si>
  <si>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</si>
  <si>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</si>
  <si>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</si>
  <si>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</si>
  <si>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</si>
  <si>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</si>
  <si>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</si>
  <si>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</si>
  <si>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</si>
  <si>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</si>
  <si>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</si>
  <si>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</si>
  <si>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</si>
  <si>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</si>
  <si>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</si>
  <si>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</si>
  <si>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</si>
  <si>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</si>
  <si>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</si>
  <si>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</si>
  <si>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</si>
  <si>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</si>
  <si>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</si>
  <si>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</si>
  <si>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</si>
  <si>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</si>
  <si>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</si>
  <si>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</si>
  <si>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</si>
  <si>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</si>
  <si>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</si>
  <si>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</si>
  <si>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</si>
  <si>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</si>
  <si>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</si>
  <si>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</si>
  <si>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</si>
  <si>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</si>
  <si>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</si>
  <si>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</si>
  <si>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</si>
  <si>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</si>
  <si>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</si>
  <si>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</si>
  <si>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</si>
  <si>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</si>
  <si>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</si>
  <si>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</si>
  <si>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</si>
  <si>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</si>
  <si>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</si>
  <si>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</si>
  <si>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</si>
  <si>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</si>
  <si>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</si>
  <si>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</si>
  <si>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</si>
  <si>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</si>
  <si>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</si>
  <si>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</si>
  <si>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</si>
  <si>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</si>
  <si>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</si>
  <si>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</si>
  <si>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</si>
  <si>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</si>
  <si>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</si>
  <si>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</si>
  <si>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</si>
  <si>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</si>
  <si>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</si>
  <si>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</si>
  <si>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</si>
  <si>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</si>
  <si>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</si>
  <si>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</si>
  <si>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</si>
  <si>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</si>
  <si>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</si>
  <si>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</si>
  <si>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</si>
  <si>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</si>
  <si>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</si>
  <si>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</si>
  <si>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</si>
  <si>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</si>
  <si>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</si>
  <si>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</si>
  <si>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</si>
  <si>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</si>
  <si>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</si>
  <si>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</si>
  <si>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</si>
  <si>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</si>
  <si>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</si>
  <si>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</si>
  <si>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</si>
  <si>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</si>
  <si>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</si>
  <si>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</si>
  <si>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</si>
  <si>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</si>
  <si>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</si>
  <si>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</si>
  <si>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</si>
  <si>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</si>
  <si>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</si>
  <si>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</si>
  <si>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</si>
  <si>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</si>
  <si>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</si>
  <si>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</si>
  <si>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</si>
  <si>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</si>
  <si>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</si>
  <si>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</si>
  <si>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</si>
  <si>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</si>
  <si>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</si>
  <si>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</si>
  <si>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</si>
  <si>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</si>
  <si>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</si>
  <si>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</si>
  <si>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</si>
  <si>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</si>
  <si>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</si>
  <si>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</si>
  <si>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</si>
  <si>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</si>
  <si>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</si>
  <si>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</si>
  <si>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</si>
  <si>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</si>
  <si>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</si>
  <si>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</si>
  <si>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</si>
  <si>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</si>
  <si>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</si>
  <si>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</si>
  <si>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</si>
  <si>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</si>
  <si>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</si>
  <si>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</si>
  <si>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</si>
  <si>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</si>
  <si>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</si>
  <si>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</si>
  <si>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</si>
  <si>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</si>
  <si>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</si>
  <si>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</si>
  <si>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</si>
  <si>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</si>
  <si>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</si>
  <si>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</si>
  <si>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</si>
  <si>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</si>
  <si>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</si>
  <si>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</si>
  <si>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</si>
  <si>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</si>
  <si>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</si>
  <si>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</si>
  <si>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</si>
  <si>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</si>
  <si>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</si>
  <si>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</si>
  <si>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</si>
  <si>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</si>
  <si>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</si>
  <si>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</si>
  <si>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</si>
  <si>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</si>
  <si>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</si>
  <si>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</si>
  <si>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</si>
  <si>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</si>
  <si>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</si>
  <si>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</si>
  <si>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</si>
  <si>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</si>
  <si>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</si>
  <si>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</si>
  <si>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</si>
  <si>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</si>
  <si>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</si>
  <si>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</si>
  <si>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</si>
  <si>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</si>
  <si>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</si>
  <si>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</si>
  <si>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</si>
  <si>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</si>
  <si>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</si>
  <si>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</si>
  <si>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</si>
  <si>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</si>
  <si>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</si>
  <si>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</si>
  <si>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</si>
  <si>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</si>
  <si>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</si>
  <si>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</si>
  <si>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</si>
  <si>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</si>
  <si>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</si>
  <si>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</si>
  <si>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</si>
  <si>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</si>
  <si>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</si>
  <si>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</si>
  <si>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</si>
  <si>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</si>
  <si>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</si>
  <si>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</si>
  <si>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</si>
  <si>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</si>
  <si>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</si>
  <si>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</si>
  <si>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</si>
  <si>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</si>
  <si>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</si>
  <si>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</si>
  <si>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</si>
  <si>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</si>
  <si>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</si>
  <si>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</si>
  <si>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</si>
  <si>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</si>
  <si>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</si>
  <si>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</si>
  <si>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</si>
  <si>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</si>
  <si>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</si>
  <si>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</si>
  <si>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</si>
  <si>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</si>
  <si>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</si>
  <si>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</si>
  <si>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</si>
  <si>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</si>
  <si>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</si>
  <si>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</si>
  <si>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</si>
  <si>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</si>
  <si>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</si>
  <si>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</si>
  <si>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</si>
  <si>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</si>
  <si>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</si>
  <si>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</si>
  <si>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</si>
  <si>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</si>
  <si>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</si>
  <si>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</si>
  <si>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</si>
  <si>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</si>
  <si>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</si>
  <si>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</si>
  <si>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</si>
  <si>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</si>
  <si>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</si>
  <si>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</si>
  <si>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</si>
  <si>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</si>
  <si>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</si>
  <si>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</si>
  <si>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</si>
  <si>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</si>
  <si>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</si>
  <si>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</si>
  <si>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</si>
  <si>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</si>
  <si>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</si>
  <si>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</si>
  <si>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</si>
  <si>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</si>
  <si>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</si>
  <si>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</si>
  <si>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</si>
  <si>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</si>
  <si>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</si>
  <si>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</si>
  <si>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</si>
  <si>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</si>
  <si>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</si>
  <si>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</si>
  <si>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</si>
  <si>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</si>
  <si>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</si>
  <si>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</si>
  <si>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</si>
  <si>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</si>
  <si>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</si>
  <si>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</si>
  <si>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</si>
  <si>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</si>
  <si>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</si>
  <si>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</si>
  <si>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</si>
  <si>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</si>
  <si>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</si>
  <si>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</si>
  <si>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</si>
  <si>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</si>
  <si>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</si>
  <si>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</si>
  <si>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</si>
  <si>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</si>
  <si>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</si>
  <si>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</si>
  <si>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</si>
  <si>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</si>
  <si>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</si>
  <si>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</si>
  <si>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</si>
  <si>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</si>
  <si>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</si>
  <si>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</si>
  <si>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</si>
  <si>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</si>
  <si>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</si>
  <si>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</si>
  <si>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</si>
  <si>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</si>
  <si>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</si>
  <si>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</si>
  <si>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</si>
  <si>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</si>
  <si>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</si>
  <si>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</si>
  <si>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</si>
  <si>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</si>
  <si>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</si>
  <si>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</si>
  <si>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</si>
  <si>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</si>
  <si>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</si>
  <si>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</si>
  <si>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</si>
  <si>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</si>
  <si>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</si>
  <si>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</si>
  <si>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</si>
  <si>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</si>
  <si>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</si>
  <si>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</si>
  <si>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</si>
  <si>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</si>
  <si>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</si>
  <si>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</si>
  <si>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</si>
  <si>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</si>
  <si>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</si>
  <si>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</si>
  <si>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</si>
  <si>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</si>
  <si>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</si>
  <si>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</si>
  <si>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</si>
  <si>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</si>
  <si>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</si>
  <si>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</si>
  <si>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</si>
  <si>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</si>
  <si>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</si>
  <si>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</si>
  <si>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</si>
  <si>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</si>
  <si>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</si>
  <si>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</si>
  <si>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</si>
  <si>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</si>
  <si>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</si>
  <si>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</si>
  <si>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</si>
  <si>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</si>
  <si>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</si>
  <si>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</si>
  <si>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</si>
  <si>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</si>
  <si>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</si>
  <si>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</si>
  <si>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</si>
  <si>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</si>
  <si>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</si>
  <si>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</si>
  <si>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</si>
  <si>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</si>
  <si>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</si>
  <si>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</si>
  <si>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</si>
  <si>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</si>
  <si>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</si>
  <si>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</si>
  <si>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</si>
  <si>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</si>
  <si>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</si>
  <si>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</si>
  <si>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</si>
  <si>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</si>
  <si>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</si>
  <si>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</si>
  <si>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</si>
  <si>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</si>
  <si>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</si>
  <si>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</si>
  <si>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</si>
  <si>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</si>
  <si>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</si>
  <si>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</si>
  <si>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</si>
  <si>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</si>
  <si>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</si>
  <si>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</si>
  <si>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</si>
  <si>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</si>
  <si>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</si>
  <si>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</si>
  <si>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</si>
  <si>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</si>
  <si>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</si>
  <si>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</si>
  <si>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</si>
  <si>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</si>
  <si>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</si>
  <si>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</si>
  <si>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</si>
  <si>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</si>
  <si>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</si>
  <si>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</si>
  <si>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</si>
  <si>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</si>
  <si>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</si>
  <si>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</si>
  <si>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</si>
  <si>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</si>
  <si>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</si>
  <si>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</si>
  <si>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</si>
  <si>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</si>
  <si>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</si>
  <si>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</si>
  <si>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</si>
  <si>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</si>
  <si>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</si>
  <si>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</si>
  <si>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</si>
  <si>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</si>
  <si>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</si>
  <si>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</si>
  <si>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</si>
  <si>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</si>
  <si>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</si>
  <si>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</si>
  <si>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</si>
  <si>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</si>
  <si>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</si>
  <si>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</si>
  <si>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</si>
  <si>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</si>
  <si>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</si>
  <si>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</si>
  <si>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</si>
  <si>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</si>
  <si>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</si>
  <si>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</si>
  <si>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</si>
  <si>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</si>
  <si>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</si>
  <si>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</si>
  <si>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</si>
  <si>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</si>
  <si>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</si>
  <si>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</si>
  <si>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</si>
  <si>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</si>
  <si>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</si>
  <si>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</si>
  <si>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</si>
  <si>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</si>
  <si>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</si>
  <si>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</si>
  <si>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</si>
  <si>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</si>
  <si>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</si>
  <si>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</si>
  <si>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</si>
  <si>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408</t>
  </si>
  <si>
    <t>Atender a la primera infancia en el marco de la estrategia de Cero a Siempre de conformidad con las directrices, lineamientos y parametros establecidos por el ICBF, asi como regular las relaciones entre las partes derivadas de la entrega de aportes del ICBF al contratista para que este asuma con su personal y bajo su exclusiva responsabilidad dicha atencion</t>
  </si>
  <si>
    <t>053</t>
  </si>
  <si>
    <t>Brindar atencion a la primera infancia, niño y niñas menores de 5 años de familias con vulnerabilidad economica, social, cultural, nutricional y psicoafectiva a traves de los Hogares Comunitarios de Bienestar  modalidad de 0-5 años, en las siguientes formas de atencion: familiares, multiples, grupales y empresariales , prioritariamente en situacion de desplazamiento y en la modalidad FAMI, apoyar a las familias en desarrollo con mujeres gestantes, madres lactantes y niños y niñas menores  de dos años que se encuentren en vulnerabilidad psicoafectiva, nutricional, economica y social prioritariamente en situacion de desplazamiento en el Municipio de Certegui Choco</t>
  </si>
  <si>
    <t>048</t>
  </si>
  <si>
    <t>Brindar atencion integral a niños y niñas entre los seis (6) (meses y menores de los cinco (5) años  de edad, con vulnerabilidad economica y social, prioritariamente a quienes por razones de trabajo de sus padres o adultos responsables en su cuidado permanecen solos temporalmente y a los hijos de familias en situacion de desplazamiento en el municipio  de Tado</t>
  </si>
  <si>
    <t>033</t>
  </si>
  <si>
    <t>Brindar atencion integral a niños y niñas entre los seis (6) (meses y menores de los cinco (5) años  de edad, con vulnerabilidad economica y social, prioritariamente a quienes por razones de trabajo de sus padres o adultos responsables en su cuidado perma</t>
  </si>
  <si>
    <t>273</t>
  </si>
  <si>
    <t>Municipio de Tado</t>
  </si>
  <si>
    <t>001</t>
  </si>
  <si>
    <t>Anular esfuerzos técnicos administrativos y financieros entre la alcaldía municipal de San José de Tadó y Parroquia San José de Tadó, para entregar a los titulares de despachos del derechos beneficiarios del programa de alimentación escolar en las diferentes instituciones educativas del municipio de Tadó, raciones alimentarias que cumplan con el aporte nutricional, acorde a los lineamientos técnicos administrativos y estándares para la asistencia alimentaria escolar - Programa de Alimentación Escolar del Ministerio de Educación Nacional.</t>
  </si>
  <si>
    <t>Prestar el servicio de atención integral a los niños menores de 5 años, o hasta su ingreso al grado de transición, con el fin de promover el desarrollo integral de  la primera infancia, de conformidad con el manual operativo de la modalidad institucional y las directrices establecidas por el ICBF, en el marco de la política de estado para el desarrollo integral de la primera infancia “DE CERO A SIEMPRE” en el servicio hogares infantiles</t>
  </si>
  <si>
    <t>055</t>
  </si>
  <si>
    <t>Brindar atención a la primera infancia niño y niñas menores de cinco años de familias con vulnerabilidad económica, social, cultural, nutricional y psicoactiva, a través de los Hogares Comunitarios de Bienestar modalidad de 0-5 años, en las siguientes formas de atención: familiares, múltiples, grupales, y empresariales, prioritariamente en situación de desplazamiento y en modalidad FAMI. Apoyar a las familias en desarrollo con mujeres gestantes, madres lactantes y niños y niñas menores de dos años que se encuentren en vulnerabilidad psicoactiva, nutricional, económica y social, prioritariamente en situación de desplazamiento en el municipio de Tadó- Choco.</t>
  </si>
  <si>
    <t>049</t>
  </si>
  <si>
    <t>Brindar atención integral a niños y niñas entre los seis años (6) meses y menores de los cinco (5) años de edad, con vulnerabilidad económica y social, prioritariamente a quienes por razones de trabajo de sus padres o adultos responsables en su cuidado permanecen solos temporalmente y a los hijos de familiares en situación de desplazamiento en el municipio de Tadó.</t>
  </si>
  <si>
    <t>037</t>
  </si>
  <si>
    <t>38</t>
  </si>
  <si>
    <t>Brindar atención integral a niños y niñas entre los seis años (6) meses y menores de los cinco (5) años de edad, con vulnerabilidad económica y social, prioritariamente a quienes por razones de trabajo de sus padres o adultos responsables en su cuidado permanecen solos temporalmente y a los hijos de familiares en situación de desplazamiento.</t>
  </si>
  <si>
    <t>034</t>
  </si>
  <si>
    <t>035</t>
  </si>
  <si>
    <t>Garantizar el servicio de alimentación escolar que brinde un complemento alimentario durante la jornada escolar a los niños, niñas y adolescentes escolarizados en el área rural y urbana, acorde a los lineamientos Técnicos administrativos y estándares para la asistencia alimentaria al escolar- programa de alimentación escolar – PAE del ICBF con el fin de contribuir a mejorar el desempeño académico, la asistencia regular, así como promover la formación de hábitos alimentarios saludables, con la participación activa de la familia la comunidad y los entes territoriales</t>
  </si>
  <si>
    <t>405</t>
  </si>
  <si>
    <t>Atender a la primera infancia en el marco de la estrategia de “Cero a Siempre” de conformidad con las directrices, lineamientos y parámetros establecidos por el ICBF, así como regular las relaciones entre las partes derivadas de la entrega de aportes del ICBF al contratista para que este asuma con su personal y bajo su exclusiva responsabilidad dicha atención.</t>
  </si>
  <si>
    <t>332</t>
  </si>
  <si>
    <t>Desarrollar proyectos de vida grupal con los niños, adolescentes y jóvenes, menores de 18 años que se encuentren en vulnerabilidad psicoafectiva, nutricional, económica y social, prioritariamente en situación de desplazamiento y fortalecer las organizaciones juveniles como espacios de promoción y desarrollo humano, en interacción con la familia y la comunidad a través de la cooperación y/o cofinanciación con la familia y concertada de El Tado.</t>
  </si>
  <si>
    <t>318</t>
  </si>
  <si>
    <t>Administrar las acciones del subproyecto apoyo a las familias en formación y desarrollo en la modalidad educador familiar 131 a través de 3 y Redep 131 en el municipio de TADO Y CERTIGUI.</t>
  </si>
  <si>
    <t>036</t>
  </si>
  <si>
    <t>Brindar atención integral a niños y niñas entre los seis años (6) meses y menores de los cinco (5) años de edad once meses (11) de edad, con vulnerabilidad económica, social, prioritariamente a quienes por razones de trabajo de sus padres o adultos responsables en su cuidado permanecen solos temporalmente y a los hijos de familiares en situación de desplazamiento.</t>
  </si>
  <si>
    <t>241</t>
  </si>
  <si>
    <t xml:space="preserve">Desarrollar proyectos de vida grupal y colectivos con los niños, niñas y los adolescentes que se encuentran en vulnerabilidad psicoafectiva, nutricional, económica y social, prioritariamente en situación de desplazamiento, e igualmente fortalecer las organizaciones prejuveniles y/o juveniles como espacios de promoción y desarrollo humano, promoviendo competencia laborales y ciudadanas, en interacción con la familia y la comunidad, a través de la cooperación y/o cofinanciación interinstitucional. </t>
  </si>
  <si>
    <t>Brindar atención integral a niños y niñas entre los seis años (6) meses y menores de los cinco (5) años de edad once meses (11) de edad, con vulnerabilidad económica, social, prioritariamente a quienes por razones de trabajo de sus padres o adultos responsables en su cuidado permanecen solos temporalmente y a los hijos de familiares en situación de desplazamiento, en el Hogar Infantil HOGAR INFALTIL GARCIA GOMEZ.</t>
  </si>
  <si>
    <t>027</t>
  </si>
  <si>
    <t>Brindar atención a la primera infancia niño y niñas menores de cinco años de familias con vulnerabilidad económica, social, cultural, nutricional y psicoactiva, a través de los Hogares Comunitarios de Bienestar modalidad de 0-5 años, en las siguientes formas de atención: familiares, múltiples, grupales, y empresariales, prioritariamente en situación de desplazamiento y en modalidad FAMI. Apoyar a las familias en desarrollo con mujeres gestantes, madres lactantes y niños y niñas menores de dos años que se encuentren en vulnerabilidad psicoactiva, nutricional, económica y social, prioritariamente en situación de desplazamiento</t>
  </si>
  <si>
    <t>280</t>
  </si>
  <si>
    <t>178</t>
  </si>
  <si>
    <t>171</t>
  </si>
  <si>
    <t>008</t>
  </si>
  <si>
    <t>Brindar atención integral a niños y niñas entre los seis años (6) meses y menores de los cinco (5) años de edad, con vulnerabilidad económica y social, prioritariamente a quienes por razones de trabajo de sus padres o adultos responsables en su cuidado permanecen solos temporalmente y a los hijos de familiares en situación de desplazamiento</t>
  </si>
  <si>
    <t>172</t>
  </si>
  <si>
    <t>254</t>
  </si>
  <si>
    <t>Garantizar el servicio de Atención a través de comedores infantiles a niños, niñas y jóvenes en riesgo, jóvenes des escolarizados, y realizar acciones complementarias, con el fin de restablecer derechos vulnerados.</t>
  </si>
  <si>
    <t>520</t>
  </si>
  <si>
    <t>Prestar el servicio de atención integral a niños y niñas menores de 5 años, o hasta su ingreso al grado de transición, con el fin de promover el desarrollo integral de la primera infancia, de conformidad con el lineamiento, el manual operativo y las directrices establecidas por el ICBF, en el marco de la política de estado para el desarrollo integral de la primera infancia “DE CERO A SIEMPRE” en el servicio desarrollo infantil en medio familiar.</t>
  </si>
  <si>
    <t>si</t>
  </si>
  <si>
    <t>018</t>
  </si>
  <si>
    <t>017</t>
  </si>
  <si>
    <t>Prestar el servicio de atención, educación inicial y cuidado a niños y niñas menores de 5 años, o hasta su ingreso al grado de transición, con el fin de promover el desarrollo integral de la primera infancia con calidad, de conformidad con los lineamientos, el manual operativo, las  directrices, parámetros y estándares  establecidas por el ICBF, en el marco de la estrategia de atención integral  “DE CERO A SIEMPRE” así como regular las relaciones entre las partes derivadas de la entrega de aportes del ICBF a la entidad administradora de servicio, para que este asuma con su personal y bajo su exclusiva responsabilidad dicha atención.</t>
  </si>
  <si>
    <t>Prestar el servicio de atención integral a niños y niñas menores de 5 años, o hasta su ingreso al grado de transición, con el fin de promover el desarrollo integral de la primera infancia, de conformidad con el lineamiento, el manual operativo, las  directrices, parámetros y estándares  establecidas por el ICBF, en el marco de la estrategia de atención integral  “DE CERO A SIEMPRE” así como regular las relaciones entre las partes derivadas de la entrega de aportes del ICBF a la entidad administradora de servicio, para que este asuma con su personal y bajo su exclusiva responsabilidad dicha atención.</t>
  </si>
  <si>
    <t>240</t>
  </si>
  <si>
    <t>“Anular esfuerzos técnicos administrativos y financieros para la realización de un proceso de formación dirigido a familias pertenecientes al municipio de Tadó, con alta vulnerabilidad social, para fortalecer a la familia como entorno protector de sus integrantes y constructor de masculinidades no hegemónicas que contribuya a la promoción de vínculos de cuidado, a la convivencia armónica y a las disminuciones de las violencias basadas en género”</t>
  </si>
  <si>
    <t>230</t>
  </si>
  <si>
    <t xml:space="preserve">Brindar atención integral a niños y niñas entre los seis años (6) meses y menores de los cinco (5) años de edad once meses (11) de edad, con vulnerabilidad económica, social, prioritariamente a quienes por razones de trabajo de sus padres o adultos responsables en su cuidado permanecen solos temporalmente y a los hijos de familiares en situación de desplazamiento. </t>
  </si>
  <si>
    <t>429</t>
  </si>
  <si>
    <t>431</t>
  </si>
  <si>
    <t>30</t>
  </si>
  <si>
    <t>Prestar los servicios de educación inicial en el marco de la atención integral en desarrollo infantil en medio familiar DIMF- de conformidad con los manuales operativos de las modalidades Familiar, el lineamiento técnico para la atención a la primera infancia y las directrices establecidas por el ICBF, en armonía con la política de estado para el desarrollo integral de la primera infancia de Cero a Siempre.</t>
  </si>
  <si>
    <t>LUIS CRISANTO MOSQUERA GUERRERO</t>
  </si>
  <si>
    <t>BARRIO SANTA GENOVEVA ISMINA CHOCÓ</t>
  </si>
  <si>
    <t>pcrisantomg@gmail.com</t>
  </si>
  <si>
    <t>3122573263</t>
  </si>
  <si>
    <t>2021-76-10001894</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</si>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</sst>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A6" zoomScaleNormal="100" zoomScaleSheetLayoutView="40" zoomScalePageLayoutView="40" workbookViewId="0">
      <selection activeCell="A47" sqref="A47"/>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3" t="s">
        <v>2654</v>
      </c>
      <c r="D2" s="204"/>
      <c r="E2" s="204"/>
      <c r="F2" s="204"/>
      <c r="G2" s="204"/>
      <c r="H2" s="204"/>
      <c r="I2" s="204"/>
      <c r="J2" s="204"/>
      <c r="K2" s="204"/>
      <c r="L2" s="179" t="s">
        <v>2640</v>
      </c>
      <c r="M2" s="179"/>
      <c r="N2" s="187" t="s">
        <v>2641</v>
      </c>
      <c r="O2" s="188"/>
    </row>
    <row r="3" spans="1:20" ht="33" customHeight="1" x14ac:dyDescent="0.25">
      <c r="A3" s="9"/>
      <c r="B3" s="8"/>
      <c r="C3" s="205"/>
      <c r="D3" s="206"/>
      <c r="E3" s="206"/>
      <c r="F3" s="206"/>
      <c r="G3" s="206"/>
      <c r="H3" s="206"/>
      <c r="I3" s="206"/>
      <c r="J3" s="206"/>
      <c r="K3" s="206"/>
      <c r="L3" s="189" t="s">
        <v>1</v>
      </c>
      <c r="M3" s="189"/>
      <c r="N3" s="189" t="s">
        <v>2642</v>
      </c>
      <c r="O3" s="191"/>
    </row>
    <row r="4" spans="1:20" ht="24.75" customHeight="1" thickBot="1" x14ac:dyDescent="0.3">
      <c r="A4" s="10"/>
      <c r="B4" s="12"/>
      <c r="C4" s="207"/>
      <c r="D4" s="208"/>
      <c r="E4" s="208"/>
      <c r="F4" s="208"/>
      <c r="G4" s="208"/>
      <c r="H4" s="208"/>
      <c r="I4" s="208"/>
      <c r="J4" s="208"/>
      <c r="K4" s="208"/>
      <c r="L4" s="192" t="s">
        <v>0</v>
      </c>
      <c r="M4" s="192"/>
      <c r="N4" s="192"/>
      <c r="O4" s="193"/>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183" t="str">
        <f>HYPERLINK("#MI_Oferente_Singular!A114","CAPACIDAD RESIDUAL")</f>
        <v>CAPACIDAD RESIDUAL</v>
      </c>
      <c r="F8" s="184"/>
      <c r="G8" s="185"/>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183" t="str">
        <f>HYPERLINK("#MI_Oferente_Singular!A162","TALENTO HUMANO")</f>
        <v>TALENTO HUMANO</v>
      </c>
      <c r="F9" s="184"/>
      <c r="G9" s="185"/>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183" t="str">
        <f>HYPERLINK("#MI_Oferente_Singular!F162","INFRAESTRUCTURA")</f>
        <v>INFRAESTRUCTURA</v>
      </c>
      <c r="F10" s="184"/>
      <c r="G10" s="185"/>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2739</v>
      </c>
      <c r="D15" s="35"/>
      <c r="E15" s="35"/>
      <c r="F15" s="5"/>
      <c r="G15" s="32" t="s">
        <v>1168</v>
      </c>
      <c r="H15" s="103" t="s">
        <v>1033</v>
      </c>
      <c r="I15" s="32" t="s">
        <v>2624</v>
      </c>
      <c r="J15" s="108" t="s">
        <v>2626</v>
      </c>
      <c r="L15" s="209" t="s">
        <v>8</v>
      </c>
      <c r="M15" s="209"/>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0" t="s">
        <v>21</v>
      </c>
      <c r="B17" s="181"/>
      <c r="C17" s="181"/>
      <c r="D17" s="181"/>
      <c r="E17" s="181"/>
      <c r="F17" s="181"/>
      <c r="G17" s="181"/>
      <c r="H17" s="180" t="s">
        <v>12</v>
      </c>
      <c r="I17" s="181"/>
      <c r="J17" s="181"/>
      <c r="K17" s="181"/>
      <c r="L17" s="181"/>
      <c r="M17" s="181"/>
      <c r="N17" s="181"/>
      <c r="O17" s="18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6" t="s">
        <v>2639</v>
      </c>
      <c r="I19" s="140" t="s">
        <v>11</v>
      </c>
      <c r="J19" s="141" t="s">
        <v>10</v>
      </c>
      <c r="K19" s="141" t="s">
        <v>2609</v>
      </c>
      <c r="L19" s="141" t="s">
        <v>1161</v>
      </c>
      <c r="M19" s="141" t="s">
        <v>1162</v>
      </c>
      <c r="N19" s="142" t="s">
        <v>2610</v>
      </c>
      <c r="O19" s="137"/>
      <c r="Q19" s="51"/>
      <c r="R19" s="51"/>
    </row>
    <row r="20" spans="1:23" ht="30" customHeight="1" x14ac:dyDescent="0.25">
      <c r="A20" s="9"/>
      <c r="B20" s="109">
        <v>901295701</v>
      </c>
      <c r="C20" s="5"/>
      <c r="D20" s="73"/>
      <c r="E20" s="5"/>
      <c r="F20" s="5"/>
      <c r="G20" s="5"/>
      <c r="H20" s="186"/>
      <c r="I20" s="149" t="s">
        <v>1155</v>
      </c>
      <c r="J20" s="150" t="s">
        <v>1063</v>
      </c>
      <c r="K20" s="151">
        <v>2160764855</v>
      </c>
      <c r="L20" s="152"/>
      <c r="M20" s="152">
        <v>44561</v>
      </c>
      <c r="N20" s="135">
        <f>+(M20-L20)/30</f>
        <v>1485.3666666666666</v>
      </c>
      <c r="O20" s="138"/>
      <c r="U20" s="134"/>
      <c r="V20" s="105">
        <f ca="1">NOW()</f>
        <v>44194.870534027781</v>
      </c>
      <c r="W20" s="105">
        <f ca="1">NOW()</f>
        <v>44194.870534027781</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9"/>
      <c r="I37" s="130"/>
      <c r="J37" s="130"/>
      <c r="K37" s="130"/>
      <c r="L37" s="130"/>
      <c r="M37" s="130"/>
      <c r="N37" s="130"/>
      <c r="O37" s="131"/>
    </row>
    <row r="38" spans="1:16" ht="21" customHeight="1" x14ac:dyDescent="0.25">
      <c r="A38" s="9"/>
      <c r="B38" s="178" t="str">
        <f>VLOOKUP(B20,EAS!A2:B1439,2,0)</f>
        <v>FUNDACIÓN CHOCO ALEGRÍA Y VIDA</v>
      </c>
      <c r="C38" s="178"/>
      <c r="D38" s="178"/>
      <c r="E38" s="178"/>
      <c r="F38" s="178"/>
      <c r="G38" s="5"/>
      <c r="H38" s="132"/>
      <c r="I38" s="190" t="s">
        <v>7</v>
      </c>
      <c r="J38" s="190"/>
      <c r="K38" s="190"/>
      <c r="L38" s="190"/>
      <c r="M38" s="190"/>
      <c r="N38" s="190"/>
      <c r="O38" s="133"/>
    </row>
    <row r="39" spans="1:16" ht="42.95" customHeight="1" thickBot="1" x14ac:dyDescent="0.3">
      <c r="A39" s="10"/>
      <c r="B39" s="11"/>
      <c r="C39" s="11"/>
      <c r="D39" s="11"/>
      <c r="E39" s="11"/>
      <c r="F39" s="11"/>
      <c r="G39" s="11"/>
      <c r="H39" s="10"/>
      <c r="I39" s="222" t="s">
        <v>2740</v>
      </c>
      <c r="J39" s="222"/>
      <c r="K39" s="222"/>
      <c r="L39" s="222"/>
      <c r="M39" s="222"/>
      <c r="N39" s="222"/>
      <c r="O39" s="12"/>
    </row>
    <row r="40" spans="1:16" ht="15.75" thickBot="1" x14ac:dyDescent="0.3"/>
    <row r="41" spans="1:16" s="19" customFormat="1" ht="31.5" customHeight="1" thickBot="1" x14ac:dyDescent="0.3">
      <c r="A41" s="180" t="s">
        <v>3</v>
      </c>
      <c r="B41" s="181"/>
      <c r="C41" s="181"/>
      <c r="D41" s="181"/>
      <c r="E41" s="181"/>
      <c r="F41" s="181"/>
      <c r="G41" s="181"/>
      <c r="H41" s="181"/>
      <c r="I41" s="181"/>
      <c r="J41" s="181"/>
      <c r="K41" s="181"/>
      <c r="L41" s="181"/>
      <c r="M41" s="181"/>
      <c r="N41" s="181"/>
      <c r="O41" s="182"/>
      <c r="P41" s="76"/>
    </row>
    <row r="42" spans="1:16" ht="8.25" customHeight="1" thickBot="1" x14ac:dyDescent="0.3"/>
    <row r="43" spans="1:16" s="19" customFormat="1" ht="31.5" customHeight="1" thickBot="1" x14ac:dyDescent="0.3">
      <c r="A43" s="224" t="s">
        <v>4</v>
      </c>
      <c r="B43" s="225"/>
      <c r="C43" s="225"/>
      <c r="D43" s="225"/>
      <c r="E43" s="225"/>
      <c r="F43" s="225"/>
      <c r="G43" s="225"/>
      <c r="H43" s="225"/>
      <c r="I43" s="225"/>
      <c r="J43" s="225"/>
      <c r="K43" s="225"/>
      <c r="L43" s="225"/>
      <c r="M43" s="225"/>
      <c r="N43" s="225"/>
      <c r="O43" s="226"/>
      <c r="P43" s="76"/>
    </row>
    <row r="44" spans="1:16" ht="15" customHeight="1" x14ac:dyDescent="0.25">
      <c r="A44" s="227" t="s">
        <v>2655</v>
      </c>
      <c r="B44" s="228"/>
      <c r="C44" s="228"/>
      <c r="D44" s="228"/>
      <c r="E44" s="228"/>
      <c r="F44" s="228"/>
      <c r="G44" s="228"/>
      <c r="H44" s="228"/>
      <c r="I44" s="228"/>
      <c r="J44" s="228"/>
      <c r="K44" s="228"/>
      <c r="L44" s="228"/>
      <c r="M44" s="228"/>
      <c r="N44" s="228"/>
      <c r="O44" s="229"/>
    </row>
    <row r="45" spans="1:16" x14ac:dyDescent="0.25">
      <c r="A45" s="230"/>
      <c r="B45" s="231"/>
      <c r="C45" s="231"/>
      <c r="D45" s="231"/>
      <c r="E45" s="231"/>
      <c r="F45" s="231"/>
      <c r="G45" s="231"/>
      <c r="H45" s="231"/>
      <c r="I45" s="231"/>
      <c r="J45" s="231"/>
      <c r="K45" s="231"/>
      <c r="L45" s="231"/>
      <c r="M45" s="231"/>
      <c r="N45" s="231"/>
      <c r="O45" s="232"/>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2665</v>
      </c>
      <c r="C48" s="112" t="s">
        <v>31</v>
      </c>
      <c r="D48" s="110" t="s">
        <v>2676</v>
      </c>
      <c r="E48" s="145">
        <v>41257</v>
      </c>
      <c r="F48" s="145">
        <v>42004</v>
      </c>
      <c r="G48" s="160">
        <f>IF(AND(E48&lt;&gt;"",F48&lt;&gt;""),((F48-E48)/30),"")</f>
        <v>24.9</v>
      </c>
      <c r="H48" s="114" t="s">
        <v>2677</v>
      </c>
      <c r="I48" s="113" t="s">
        <v>628</v>
      </c>
      <c r="J48" s="113" t="s">
        <v>629</v>
      </c>
      <c r="K48" s="116">
        <v>396282541</v>
      </c>
      <c r="L48" s="115" t="s">
        <v>1148</v>
      </c>
      <c r="M48" s="117">
        <v>1</v>
      </c>
      <c r="N48" s="115" t="s">
        <v>2634</v>
      </c>
      <c r="O48" s="124" t="s">
        <v>26</v>
      </c>
      <c r="P48" s="78"/>
    </row>
    <row r="49" spans="1:16" s="6" customFormat="1" ht="24.75" customHeight="1" x14ac:dyDescent="0.25">
      <c r="A49" s="143">
        <v>2</v>
      </c>
      <c r="B49" s="122" t="s">
        <v>2665</v>
      </c>
      <c r="C49" s="112" t="s">
        <v>31</v>
      </c>
      <c r="D49" s="110" t="s">
        <v>2678</v>
      </c>
      <c r="E49" s="145">
        <v>40182</v>
      </c>
      <c r="F49" s="145">
        <v>40543</v>
      </c>
      <c r="G49" s="160">
        <f t="shared" ref="G49:G50" si="2">IF(AND(E49&lt;&gt;"",F49&lt;&gt;""),((F49-E49)/30),"")</f>
        <v>12.033333333333333</v>
      </c>
      <c r="H49" s="114" t="s">
        <v>2679</v>
      </c>
      <c r="I49" s="113" t="s">
        <v>628</v>
      </c>
      <c r="J49" s="113" t="s">
        <v>641</v>
      </c>
      <c r="K49" s="116">
        <v>125503432</v>
      </c>
      <c r="L49" s="115" t="s">
        <v>1148</v>
      </c>
      <c r="M49" s="117">
        <v>1</v>
      </c>
      <c r="N49" s="115" t="s">
        <v>27</v>
      </c>
      <c r="O49" s="124" t="s">
        <v>26</v>
      </c>
      <c r="P49" s="78"/>
    </row>
    <row r="50" spans="1:16" s="6" customFormat="1" ht="24.75" customHeight="1" x14ac:dyDescent="0.25">
      <c r="A50" s="143">
        <v>3</v>
      </c>
      <c r="B50" s="122" t="s">
        <v>2665</v>
      </c>
      <c r="C50" s="112" t="s">
        <v>31</v>
      </c>
      <c r="D50" s="110" t="s">
        <v>2680</v>
      </c>
      <c r="E50" s="145">
        <v>40182</v>
      </c>
      <c r="F50" s="145">
        <v>40543</v>
      </c>
      <c r="G50" s="160">
        <f t="shared" si="2"/>
        <v>12.033333333333333</v>
      </c>
      <c r="H50" s="119" t="s">
        <v>2681</v>
      </c>
      <c r="I50" s="113" t="s">
        <v>628</v>
      </c>
      <c r="J50" s="113" t="s">
        <v>657</v>
      </c>
      <c r="K50" s="116">
        <v>191682940</v>
      </c>
      <c r="L50" s="115" t="s">
        <v>1148</v>
      </c>
      <c r="M50" s="117">
        <v>1</v>
      </c>
      <c r="N50" s="115" t="s">
        <v>27</v>
      </c>
      <c r="O50" s="124" t="s">
        <v>26</v>
      </c>
      <c r="P50" s="78"/>
    </row>
    <row r="51" spans="1:16" s="6" customFormat="1" ht="24.75" customHeight="1" outlineLevel="1" x14ac:dyDescent="0.25">
      <c r="A51" s="143">
        <v>4</v>
      </c>
      <c r="B51" s="122" t="s">
        <v>2665</v>
      </c>
      <c r="C51" s="112" t="s">
        <v>31</v>
      </c>
      <c r="D51" s="110" t="s">
        <v>2682</v>
      </c>
      <c r="E51" s="145">
        <v>40546</v>
      </c>
      <c r="F51" s="145">
        <v>40908</v>
      </c>
      <c r="G51" s="160">
        <f t="shared" ref="G51:G107" si="3">IF(AND(E51&lt;&gt;"",F51&lt;&gt;""),((F51-E51)/30),"")</f>
        <v>12.066666666666666</v>
      </c>
      <c r="H51" s="114" t="s">
        <v>2683</v>
      </c>
      <c r="I51" s="113" t="s">
        <v>628</v>
      </c>
      <c r="J51" s="113" t="s">
        <v>629</v>
      </c>
      <c r="K51" s="116">
        <v>207345781</v>
      </c>
      <c r="L51" s="115" t="s">
        <v>1148</v>
      </c>
      <c r="M51" s="117">
        <v>1</v>
      </c>
      <c r="N51" s="115" t="s">
        <v>27</v>
      </c>
      <c r="O51" s="124" t="s">
        <v>26</v>
      </c>
      <c r="P51" s="78"/>
    </row>
    <row r="52" spans="1:16" s="7" customFormat="1" ht="24.75" customHeight="1" outlineLevel="1" x14ac:dyDescent="0.25">
      <c r="A52" s="144">
        <v>5</v>
      </c>
      <c r="B52" s="111" t="s">
        <v>2665</v>
      </c>
      <c r="C52" s="112" t="s">
        <v>31</v>
      </c>
      <c r="D52" s="110" t="s">
        <v>2684</v>
      </c>
      <c r="E52" s="145">
        <v>43035</v>
      </c>
      <c r="F52" s="145">
        <v>43434</v>
      </c>
      <c r="G52" s="160">
        <f t="shared" si="3"/>
        <v>13.3</v>
      </c>
      <c r="H52" s="119" t="s">
        <v>2688</v>
      </c>
      <c r="I52" s="113" t="s">
        <v>628</v>
      </c>
      <c r="J52" s="113" t="s">
        <v>657</v>
      </c>
      <c r="K52" s="116">
        <v>561432786</v>
      </c>
      <c r="L52" s="115" t="s">
        <v>1148</v>
      </c>
      <c r="M52" s="117">
        <v>1</v>
      </c>
      <c r="N52" s="115" t="s">
        <v>27</v>
      </c>
      <c r="O52" s="124" t="s">
        <v>26</v>
      </c>
      <c r="P52" s="79"/>
    </row>
    <row r="53" spans="1:16" s="7" customFormat="1" ht="24.75" customHeight="1" outlineLevel="1" x14ac:dyDescent="0.25">
      <c r="A53" s="144">
        <v>6</v>
      </c>
      <c r="B53" s="111" t="s">
        <v>2685</v>
      </c>
      <c r="C53" s="112" t="s">
        <v>31</v>
      </c>
      <c r="D53" s="110" t="s">
        <v>2686</v>
      </c>
      <c r="E53" s="145">
        <v>42737</v>
      </c>
      <c r="F53" s="145">
        <v>43069</v>
      </c>
      <c r="G53" s="160">
        <f t="shared" si="3"/>
        <v>11.066666666666666</v>
      </c>
      <c r="H53" s="119" t="s">
        <v>2687</v>
      </c>
      <c r="I53" s="113" t="s">
        <v>628</v>
      </c>
      <c r="J53" s="113" t="s">
        <v>657</v>
      </c>
      <c r="K53" s="116">
        <v>803824277</v>
      </c>
      <c r="L53" s="115" t="s">
        <v>1148</v>
      </c>
      <c r="M53" s="117">
        <v>1</v>
      </c>
      <c r="N53" s="115" t="s">
        <v>27</v>
      </c>
      <c r="O53" s="124" t="s">
        <v>26</v>
      </c>
      <c r="P53" s="79"/>
    </row>
    <row r="54" spans="1:16" s="7" customFormat="1" ht="24.75" customHeight="1" outlineLevel="1" x14ac:dyDescent="0.25">
      <c r="A54" s="144">
        <v>7</v>
      </c>
      <c r="B54" s="111" t="s">
        <v>2665</v>
      </c>
      <c r="C54" s="112" t="s">
        <v>31</v>
      </c>
      <c r="D54" s="110" t="s">
        <v>2689</v>
      </c>
      <c r="E54" s="145">
        <v>40182</v>
      </c>
      <c r="F54" s="145">
        <v>40543</v>
      </c>
      <c r="G54" s="160">
        <f t="shared" si="3"/>
        <v>12.033333333333333</v>
      </c>
      <c r="H54" s="114" t="s">
        <v>2690</v>
      </c>
      <c r="I54" s="113" t="s">
        <v>628</v>
      </c>
      <c r="J54" s="113" t="s">
        <v>657</v>
      </c>
      <c r="K54" s="118">
        <v>15404885</v>
      </c>
      <c r="L54" s="115" t="s">
        <v>1148</v>
      </c>
      <c r="M54" s="117">
        <v>1</v>
      </c>
      <c r="N54" s="115" t="s">
        <v>27</v>
      </c>
      <c r="O54" s="124" t="s">
        <v>26</v>
      </c>
      <c r="P54" s="79"/>
    </row>
    <row r="55" spans="1:16" s="7" customFormat="1" ht="24.75" customHeight="1" outlineLevel="1" x14ac:dyDescent="0.25">
      <c r="A55" s="144">
        <v>8</v>
      </c>
      <c r="B55" s="111" t="s">
        <v>2665</v>
      </c>
      <c r="C55" s="112" t="s">
        <v>31</v>
      </c>
      <c r="D55" s="110" t="s">
        <v>2691</v>
      </c>
      <c r="E55" s="145">
        <v>40182</v>
      </c>
      <c r="F55" s="145">
        <v>40543</v>
      </c>
      <c r="G55" s="160">
        <f t="shared" si="3"/>
        <v>12.033333333333333</v>
      </c>
      <c r="H55" s="114" t="s">
        <v>2692</v>
      </c>
      <c r="I55" s="113" t="s">
        <v>628</v>
      </c>
      <c r="J55" s="113" t="s">
        <v>657</v>
      </c>
      <c r="K55" s="118">
        <v>138345418</v>
      </c>
      <c r="L55" s="115" t="s">
        <v>1148</v>
      </c>
      <c r="M55" s="117">
        <v>1</v>
      </c>
      <c r="N55" s="115" t="s">
        <v>27</v>
      </c>
      <c r="O55" s="124" t="s">
        <v>26</v>
      </c>
      <c r="P55" s="79"/>
    </row>
    <row r="56" spans="1:16" s="7" customFormat="1" ht="24.75" customHeight="1" outlineLevel="1" x14ac:dyDescent="0.25">
      <c r="A56" s="144">
        <v>9</v>
      </c>
      <c r="B56" s="111" t="s">
        <v>2665</v>
      </c>
      <c r="C56" s="112" t="s">
        <v>31</v>
      </c>
      <c r="D56" s="110" t="s">
        <v>2693</v>
      </c>
      <c r="E56" s="145">
        <v>40182</v>
      </c>
      <c r="F56" s="145">
        <v>40543</v>
      </c>
      <c r="G56" s="160">
        <f t="shared" si="3"/>
        <v>12.033333333333333</v>
      </c>
      <c r="H56" s="114" t="s">
        <v>2690</v>
      </c>
      <c r="I56" s="113" t="s">
        <v>628</v>
      </c>
      <c r="J56" s="113" t="s">
        <v>657</v>
      </c>
      <c r="K56" s="118">
        <v>722102028</v>
      </c>
      <c r="L56" s="115" t="s">
        <v>1148</v>
      </c>
      <c r="M56" s="117">
        <v>1</v>
      </c>
      <c r="N56" s="115" t="s">
        <v>27</v>
      </c>
      <c r="O56" s="124" t="s">
        <v>26</v>
      </c>
      <c r="P56" s="79"/>
    </row>
    <row r="57" spans="1:16" s="7" customFormat="1" ht="24.75" customHeight="1" outlineLevel="1" x14ac:dyDescent="0.25">
      <c r="A57" s="144">
        <v>10</v>
      </c>
      <c r="B57" s="64" t="s">
        <v>2665</v>
      </c>
      <c r="C57" s="65" t="s">
        <v>31</v>
      </c>
      <c r="D57" s="63" t="s">
        <v>2694</v>
      </c>
      <c r="E57" s="145">
        <v>40922</v>
      </c>
      <c r="F57" s="145">
        <v>41152</v>
      </c>
      <c r="G57" s="160">
        <f t="shared" si="3"/>
        <v>7.666666666666667</v>
      </c>
      <c r="H57" s="64" t="s">
        <v>2695</v>
      </c>
      <c r="I57" s="63" t="s">
        <v>628</v>
      </c>
      <c r="J57" s="63" t="s">
        <v>629</v>
      </c>
      <c r="K57" s="66">
        <v>81425005</v>
      </c>
      <c r="L57" s="65" t="s">
        <v>1148</v>
      </c>
      <c r="M57" s="67">
        <v>1</v>
      </c>
      <c r="N57" s="65" t="s">
        <v>2634</v>
      </c>
      <c r="O57" s="124" t="s">
        <v>26</v>
      </c>
      <c r="P57" s="79"/>
    </row>
    <row r="58" spans="1:16" s="7" customFormat="1" ht="24.75" customHeight="1" outlineLevel="1" x14ac:dyDescent="0.25">
      <c r="A58" s="144">
        <v>11</v>
      </c>
      <c r="B58" s="64" t="s">
        <v>2665</v>
      </c>
      <c r="C58" s="65" t="s">
        <v>31</v>
      </c>
      <c r="D58" s="63" t="s">
        <v>2696</v>
      </c>
      <c r="E58" s="145">
        <v>40546</v>
      </c>
      <c r="F58" s="145">
        <v>40908</v>
      </c>
      <c r="G58" s="160">
        <f t="shared" si="3"/>
        <v>12.066666666666666</v>
      </c>
      <c r="H58" s="64" t="s">
        <v>2695</v>
      </c>
      <c r="I58" s="63" t="s">
        <v>628</v>
      </c>
      <c r="J58" s="63" t="s">
        <v>629</v>
      </c>
      <c r="K58" s="66">
        <v>192002928</v>
      </c>
      <c r="L58" s="65" t="s">
        <v>1148</v>
      </c>
      <c r="M58" s="67">
        <v>1</v>
      </c>
      <c r="N58" s="65" t="s">
        <v>27</v>
      </c>
      <c r="O58" s="124" t="s">
        <v>26</v>
      </c>
      <c r="P58" s="79"/>
    </row>
    <row r="59" spans="1:16" s="7" customFormat="1" ht="24.75" customHeight="1" outlineLevel="1" x14ac:dyDescent="0.25">
      <c r="A59" s="144">
        <v>12</v>
      </c>
      <c r="B59" s="64" t="s">
        <v>2665</v>
      </c>
      <c r="C59" s="65" t="s">
        <v>31</v>
      </c>
      <c r="D59" s="63" t="s">
        <v>2697</v>
      </c>
      <c r="E59" s="145">
        <v>40182</v>
      </c>
      <c r="F59" s="145">
        <v>40543</v>
      </c>
      <c r="G59" s="160">
        <f t="shared" si="3"/>
        <v>12.033333333333333</v>
      </c>
      <c r="H59" s="64" t="s">
        <v>2698</v>
      </c>
      <c r="I59" s="63" t="s">
        <v>628</v>
      </c>
      <c r="J59" s="63" t="s">
        <v>629</v>
      </c>
      <c r="K59" s="66">
        <v>712861613</v>
      </c>
      <c r="L59" s="65" t="s">
        <v>1148</v>
      </c>
      <c r="M59" s="67">
        <v>1</v>
      </c>
      <c r="N59" s="65" t="s">
        <v>27</v>
      </c>
      <c r="O59" s="124" t="s">
        <v>26</v>
      </c>
      <c r="P59" s="79"/>
    </row>
    <row r="60" spans="1:16" s="7" customFormat="1" ht="24.75" customHeight="1" outlineLevel="1" x14ac:dyDescent="0.25">
      <c r="A60" s="144">
        <v>13</v>
      </c>
      <c r="B60" s="64" t="s">
        <v>2665</v>
      </c>
      <c r="C60" s="65" t="s">
        <v>31</v>
      </c>
      <c r="D60" s="63" t="s">
        <v>2696</v>
      </c>
      <c r="E60" s="145">
        <v>40182</v>
      </c>
      <c r="F60" s="145">
        <v>40543</v>
      </c>
      <c r="G60" s="160">
        <f t="shared" si="3"/>
        <v>12.033333333333333</v>
      </c>
      <c r="H60" s="122" t="s">
        <v>2698</v>
      </c>
      <c r="I60" s="63" t="s">
        <v>628</v>
      </c>
      <c r="J60" s="63" t="s">
        <v>629</v>
      </c>
      <c r="K60" s="66">
        <v>35139941</v>
      </c>
      <c r="L60" s="65" t="s">
        <v>1148</v>
      </c>
      <c r="M60" s="67">
        <v>1</v>
      </c>
      <c r="N60" s="65" t="s">
        <v>27</v>
      </c>
      <c r="O60" s="124" t="s">
        <v>26</v>
      </c>
      <c r="P60" s="79"/>
    </row>
    <row r="61" spans="1:16" s="7" customFormat="1" ht="24.75" customHeight="1" outlineLevel="1" x14ac:dyDescent="0.25">
      <c r="A61" s="144">
        <v>14</v>
      </c>
      <c r="B61" s="64" t="s">
        <v>2665</v>
      </c>
      <c r="C61" s="65" t="s">
        <v>31</v>
      </c>
      <c r="D61" s="63" t="s">
        <v>2699</v>
      </c>
      <c r="E61" s="145">
        <v>41263</v>
      </c>
      <c r="F61" s="145">
        <v>42004</v>
      </c>
      <c r="G61" s="160">
        <f t="shared" si="3"/>
        <v>24.7</v>
      </c>
      <c r="H61" s="64" t="s">
        <v>2700</v>
      </c>
      <c r="I61" s="63" t="s">
        <v>628</v>
      </c>
      <c r="J61" s="63" t="s">
        <v>657</v>
      </c>
      <c r="K61" s="66">
        <v>478594873</v>
      </c>
      <c r="L61" s="65" t="s">
        <v>1148</v>
      </c>
      <c r="M61" s="67">
        <v>1</v>
      </c>
      <c r="N61" s="65" t="s">
        <v>2634</v>
      </c>
      <c r="O61" s="124" t="s">
        <v>26</v>
      </c>
      <c r="P61" s="79"/>
    </row>
    <row r="62" spans="1:16" s="7" customFormat="1" ht="24.75" customHeight="1" outlineLevel="1" x14ac:dyDescent="0.25">
      <c r="A62" s="144">
        <v>15</v>
      </c>
      <c r="B62" s="64" t="s">
        <v>2665</v>
      </c>
      <c r="C62" s="65" t="s">
        <v>31</v>
      </c>
      <c r="D62" s="63" t="s">
        <v>2701</v>
      </c>
      <c r="E62" s="145">
        <v>38951</v>
      </c>
      <c r="F62" s="145">
        <v>39073</v>
      </c>
      <c r="G62" s="160">
        <f t="shared" si="3"/>
        <v>4.0666666666666664</v>
      </c>
      <c r="H62" s="64" t="s">
        <v>2702</v>
      </c>
      <c r="I62" s="63" t="s">
        <v>628</v>
      </c>
      <c r="J62" s="63" t="s">
        <v>657</v>
      </c>
      <c r="K62" s="66">
        <v>3299256</v>
      </c>
      <c r="L62" s="65" t="s">
        <v>1148</v>
      </c>
      <c r="M62" s="67">
        <v>1</v>
      </c>
      <c r="N62" s="65" t="s">
        <v>27</v>
      </c>
      <c r="O62" s="124" t="s">
        <v>26</v>
      </c>
      <c r="P62" s="79"/>
    </row>
    <row r="63" spans="1:16" s="7" customFormat="1" ht="24.75" customHeight="1" outlineLevel="1" x14ac:dyDescent="0.25">
      <c r="A63" s="144">
        <v>16</v>
      </c>
      <c r="B63" s="64" t="s">
        <v>2665</v>
      </c>
      <c r="C63" s="65" t="s">
        <v>31</v>
      </c>
      <c r="D63" s="63" t="s">
        <v>2703</v>
      </c>
      <c r="E63" s="145">
        <v>39141</v>
      </c>
      <c r="F63" s="145">
        <v>39263</v>
      </c>
      <c r="G63" s="160">
        <f t="shared" si="3"/>
        <v>4.0666666666666664</v>
      </c>
      <c r="H63" s="64" t="s">
        <v>2704</v>
      </c>
      <c r="I63" s="63" t="s">
        <v>628</v>
      </c>
      <c r="J63" s="63" t="s">
        <v>657</v>
      </c>
      <c r="K63" s="66">
        <v>3341244</v>
      </c>
      <c r="L63" s="65" t="s">
        <v>1148</v>
      </c>
      <c r="M63" s="67">
        <v>1</v>
      </c>
      <c r="N63" s="65" t="s">
        <v>27</v>
      </c>
      <c r="O63" s="124" t="s">
        <v>26</v>
      </c>
      <c r="P63" s="79"/>
    </row>
    <row r="64" spans="1:16" s="7" customFormat="1" ht="24.75" customHeight="1" outlineLevel="1" x14ac:dyDescent="0.25">
      <c r="A64" s="144">
        <v>17</v>
      </c>
      <c r="B64" s="64" t="s">
        <v>2665</v>
      </c>
      <c r="C64" s="65" t="s">
        <v>31</v>
      </c>
      <c r="D64" s="63" t="s">
        <v>2705</v>
      </c>
      <c r="E64" s="145">
        <v>39449</v>
      </c>
      <c r="F64" s="145">
        <v>39813</v>
      </c>
      <c r="G64" s="160">
        <f t="shared" si="3"/>
        <v>12.133333333333333</v>
      </c>
      <c r="H64" s="64" t="s">
        <v>2706</v>
      </c>
      <c r="I64" s="63" t="s">
        <v>628</v>
      </c>
      <c r="J64" s="63" t="s">
        <v>629</v>
      </c>
      <c r="K64" s="66">
        <v>169724633</v>
      </c>
      <c r="L64" s="65" t="s">
        <v>1148</v>
      </c>
      <c r="M64" s="67">
        <v>1</v>
      </c>
      <c r="N64" s="65" t="s">
        <v>27</v>
      </c>
      <c r="O64" s="124" t="s">
        <v>26</v>
      </c>
      <c r="P64" s="79"/>
    </row>
    <row r="65" spans="1:16" s="7" customFormat="1" ht="24.75" customHeight="1" outlineLevel="1" x14ac:dyDescent="0.25">
      <c r="A65" s="144">
        <v>18</v>
      </c>
      <c r="B65" s="64" t="s">
        <v>2665</v>
      </c>
      <c r="C65" s="65" t="s">
        <v>31</v>
      </c>
      <c r="D65" s="63" t="s">
        <v>2707</v>
      </c>
      <c r="E65" s="145">
        <v>39532</v>
      </c>
      <c r="F65" s="145">
        <v>39716</v>
      </c>
      <c r="G65" s="160">
        <f t="shared" si="3"/>
        <v>6.1333333333333337</v>
      </c>
      <c r="H65" s="64" t="s">
        <v>2708</v>
      </c>
      <c r="I65" s="63" t="s">
        <v>628</v>
      </c>
      <c r="J65" s="63" t="s">
        <v>657</v>
      </c>
      <c r="K65" s="66">
        <v>128671650</v>
      </c>
      <c r="L65" s="65" t="s">
        <v>1148</v>
      </c>
      <c r="M65" s="67">
        <v>1</v>
      </c>
      <c r="N65" s="65" t="s">
        <v>27</v>
      </c>
      <c r="O65" s="124" t="s">
        <v>26</v>
      </c>
      <c r="P65" s="79"/>
    </row>
    <row r="66" spans="1:16" s="7" customFormat="1" ht="24.75" customHeight="1" outlineLevel="1" x14ac:dyDescent="0.25">
      <c r="A66" s="144">
        <v>19</v>
      </c>
      <c r="B66" s="64" t="s">
        <v>2665</v>
      </c>
      <c r="C66" s="65" t="s">
        <v>31</v>
      </c>
      <c r="D66" s="63" t="s">
        <v>2697</v>
      </c>
      <c r="E66" s="145">
        <v>39449</v>
      </c>
      <c r="F66" s="145">
        <v>39813</v>
      </c>
      <c r="G66" s="160">
        <f t="shared" si="3"/>
        <v>12.133333333333333</v>
      </c>
      <c r="H66" s="64" t="s">
        <v>2709</v>
      </c>
      <c r="I66" s="63" t="s">
        <v>628</v>
      </c>
      <c r="J66" s="63" t="s">
        <v>657</v>
      </c>
      <c r="K66" s="66">
        <v>121442957</v>
      </c>
      <c r="L66" s="65" t="s">
        <v>1148</v>
      </c>
      <c r="M66" s="67">
        <v>1</v>
      </c>
      <c r="N66" s="65" t="s">
        <v>27</v>
      </c>
      <c r="O66" s="124" t="s">
        <v>26</v>
      </c>
      <c r="P66" s="79"/>
    </row>
    <row r="67" spans="1:16" s="7" customFormat="1" ht="24.75" customHeight="1" outlineLevel="1" x14ac:dyDescent="0.25">
      <c r="A67" s="144">
        <v>20</v>
      </c>
      <c r="B67" s="64" t="s">
        <v>2665</v>
      </c>
      <c r="C67" s="65" t="s">
        <v>31</v>
      </c>
      <c r="D67" s="63" t="s">
        <v>2710</v>
      </c>
      <c r="E67" s="145">
        <v>39840</v>
      </c>
      <c r="F67" s="145">
        <v>40178</v>
      </c>
      <c r="G67" s="160">
        <f t="shared" si="3"/>
        <v>11.266666666666667</v>
      </c>
      <c r="H67" s="64" t="s">
        <v>2711</v>
      </c>
      <c r="I67" s="63" t="s">
        <v>628</v>
      </c>
      <c r="J67" s="63" t="s">
        <v>657</v>
      </c>
      <c r="K67" s="66">
        <v>697757004</v>
      </c>
      <c r="L67" s="65" t="s">
        <v>1148</v>
      </c>
      <c r="M67" s="67">
        <v>1</v>
      </c>
      <c r="N67" s="65" t="s">
        <v>27</v>
      </c>
      <c r="O67" s="124" t="s">
        <v>26</v>
      </c>
      <c r="P67" s="79"/>
    </row>
    <row r="68" spans="1:16" s="7" customFormat="1" ht="24.75" customHeight="1" outlineLevel="1" x14ac:dyDescent="0.25">
      <c r="A68" s="144">
        <v>21</v>
      </c>
      <c r="B68" s="64" t="s">
        <v>2665</v>
      </c>
      <c r="C68" s="65" t="s">
        <v>31</v>
      </c>
      <c r="D68" s="63" t="s">
        <v>2712</v>
      </c>
      <c r="E68" s="145">
        <v>39941</v>
      </c>
      <c r="F68" s="145">
        <v>40106</v>
      </c>
      <c r="G68" s="160">
        <f t="shared" si="3"/>
        <v>5.5</v>
      </c>
      <c r="H68" s="64" t="s">
        <v>2698</v>
      </c>
      <c r="I68" s="63" t="s">
        <v>628</v>
      </c>
      <c r="J68" s="63" t="s">
        <v>657</v>
      </c>
      <c r="K68" s="66">
        <v>275708043</v>
      </c>
      <c r="L68" s="65" t="s">
        <v>1148</v>
      </c>
      <c r="M68" s="67">
        <v>1</v>
      </c>
      <c r="N68" s="65" t="s">
        <v>27</v>
      </c>
      <c r="O68" s="124" t="s">
        <v>26</v>
      </c>
      <c r="P68" s="79"/>
    </row>
    <row r="69" spans="1:16" s="7" customFormat="1" ht="24.75" customHeight="1" outlineLevel="1" x14ac:dyDescent="0.25">
      <c r="A69" s="144">
        <v>22</v>
      </c>
      <c r="B69" s="64" t="s">
        <v>2665</v>
      </c>
      <c r="C69" s="65" t="s">
        <v>31</v>
      </c>
      <c r="D69" s="63" t="s">
        <v>2713</v>
      </c>
      <c r="E69" s="145">
        <v>39875</v>
      </c>
      <c r="F69" s="145">
        <v>40092</v>
      </c>
      <c r="G69" s="160">
        <f t="shared" si="3"/>
        <v>7.2333333333333334</v>
      </c>
      <c r="H69" s="64" t="s">
        <v>2698</v>
      </c>
      <c r="I69" s="63" t="s">
        <v>628</v>
      </c>
      <c r="J69" s="63" t="s">
        <v>657</v>
      </c>
      <c r="K69" s="66">
        <v>101764986</v>
      </c>
      <c r="L69" s="65" t="s">
        <v>1148</v>
      </c>
      <c r="M69" s="67">
        <v>1</v>
      </c>
      <c r="N69" s="65" t="s">
        <v>27</v>
      </c>
      <c r="O69" s="65" t="s">
        <v>26</v>
      </c>
      <c r="P69" s="79"/>
    </row>
    <row r="70" spans="1:16" s="7" customFormat="1" ht="24.75" customHeight="1" outlineLevel="1" x14ac:dyDescent="0.25">
      <c r="A70" s="144">
        <v>23</v>
      </c>
      <c r="B70" s="64" t="s">
        <v>2665</v>
      </c>
      <c r="C70" s="65" t="s">
        <v>31</v>
      </c>
      <c r="D70" s="63" t="s">
        <v>2714</v>
      </c>
      <c r="E70" s="145">
        <v>39875</v>
      </c>
      <c r="F70" s="145">
        <v>40092</v>
      </c>
      <c r="G70" s="160">
        <f t="shared" si="3"/>
        <v>7.2333333333333334</v>
      </c>
      <c r="H70" s="122" t="s">
        <v>2698</v>
      </c>
      <c r="I70" s="63" t="s">
        <v>628</v>
      </c>
      <c r="J70" s="63" t="s">
        <v>657</v>
      </c>
      <c r="K70" s="66">
        <v>304275190</v>
      </c>
      <c r="L70" s="65" t="s">
        <v>1148</v>
      </c>
      <c r="M70" s="67">
        <v>1</v>
      </c>
      <c r="N70" s="65" t="s">
        <v>27</v>
      </c>
      <c r="O70" s="65" t="s">
        <v>26</v>
      </c>
      <c r="P70" s="79"/>
    </row>
    <row r="71" spans="1:16" s="7" customFormat="1" ht="24.75" customHeight="1" outlineLevel="1" x14ac:dyDescent="0.25">
      <c r="A71" s="144">
        <v>24</v>
      </c>
      <c r="B71" s="64" t="s">
        <v>2665</v>
      </c>
      <c r="C71" s="65" t="s">
        <v>31</v>
      </c>
      <c r="D71" s="63" t="s">
        <v>2715</v>
      </c>
      <c r="E71" s="145">
        <v>39834</v>
      </c>
      <c r="F71" s="145">
        <v>40178</v>
      </c>
      <c r="G71" s="160">
        <f t="shared" si="3"/>
        <v>11.466666666666667</v>
      </c>
      <c r="H71" s="64" t="s">
        <v>2716</v>
      </c>
      <c r="I71" s="63" t="s">
        <v>628</v>
      </c>
      <c r="J71" s="63" t="s">
        <v>657</v>
      </c>
      <c r="K71" s="66">
        <v>188282215</v>
      </c>
      <c r="L71" s="65" t="s">
        <v>1148</v>
      </c>
      <c r="M71" s="67">
        <v>1</v>
      </c>
      <c r="N71" s="65" t="s">
        <v>27</v>
      </c>
      <c r="O71" s="65" t="s">
        <v>26</v>
      </c>
      <c r="P71" s="79"/>
    </row>
    <row r="72" spans="1:16" s="7" customFormat="1" ht="24.75" customHeight="1" outlineLevel="1" x14ac:dyDescent="0.25">
      <c r="A72" s="144">
        <v>25</v>
      </c>
      <c r="B72" s="64" t="s">
        <v>2665</v>
      </c>
      <c r="C72" s="65" t="s">
        <v>31</v>
      </c>
      <c r="D72" s="63" t="s">
        <v>2717</v>
      </c>
      <c r="E72" s="145">
        <v>39875</v>
      </c>
      <c r="F72" s="145">
        <v>40092</v>
      </c>
      <c r="G72" s="160">
        <f t="shared" si="3"/>
        <v>7.2333333333333334</v>
      </c>
      <c r="H72" s="64" t="s">
        <v>2698</v>
      </c>
      <c r="I72" s="63" t="s">
        <v>628</v>
      </c>
      <c r="J72" s="63" t="s">
        <v>657</v>
      </c>
      <c r="K72" s="66">
        <v>36298542</v>
      </c>
      <c r="L72" s="65" t="s">
        <v>1148</v>
      </c>
      <c r="M72" s="67">
        <v>1</v>
      </c>
      <c r="N72" s="65" t="s">
        <v>27</v>
      </c>
      <c r="O72" s="65" t="s">
        <v>26</v>
      </c>
      <c r="P72" s="79"/>
    </row>
    <row r="73" spans="1:16" s="7" customFormat="1" ht="24.75" customHeight="1" outlineLevel="1" x14ac:dyDescent="0.25">
      <c r="A73" s="144">
        <v>26</v>
      </c>
      <c r="B73" s="64" t="s">
        <v>2665</v>
      </c>
      <c r="C73" s="65" t="s">
        <v>31</v>
      </c>
      <c r="D73" s="63" t="s">
        <v>2718</v>
      </c>
      <c r="E73" s="145">
        <v>39885</v>
      </c>
      <c r="F73" s="145">
        <v>40106</v>
      </c>
      <c r="G73" s="160">
        <f t="shared" si="3"/>
        <v>7.3666666666666663</v>
      </c>
      <c r="H73" s="64" t="s">
        <v>2719</v>
      </c>
      <c r="I73" s="63" t="s">
        <v>628</v>
      </c>
      <c r="J73" s="63" t="s">
        <v>657</v>
      </c>
      <c r="K73" s="66">
        <v>3626700</v>
      </c>
      <c r="L73" s="65" t="s">
        <v>1148</v>
      </c>
      <c r="M73" s="67">
        <v>1</v>
      </c>
      <c r="N73" s="65" t="s">
        <v>27</v>
      </c>
      <c r="O73" s="65" t="s">
        <v>26</v>
      </c>
      <c r="P73" s="79"/>
    </row>
    <row r="74" spans="1:16" s="7" customFormat="1" ht="24.75" customHeight="1" outlineLevel="1" x14ac:dyDescent="0.25">
      <c r="A74" s="144">
        <v>27</v>
      </c>
      <c r="B74" s="64" t="s">
        <v>2665</v>
      </c>
      <c r="C74" s="65" t="s">
        <v>31</v>
      </c>
      <c r="D74" s="63" t="s">
        <v>2720</v>
      </c>
      <c r="E74" s="145">
        <v>42719</v>
      </c>
      <c r="F74" s="145">
        <v>43084</v>
      </c>
      <c r="G74" s="160">
        <f t="shared" si="3"/>
        <v>12.166666666666666</v>
      </c>
      <c r="H74" s="122" t="s">
        <v>2721</v>
      </c>
      <c r="I74" s="63" t="s">
        <v>628</v>
      </c>
      <c r="J74" s="63" t="s">
        <v>657</v>
      </c>
      <c r="K74" s="66">
        <v>1596969554</v>
      </c>
      <c r="L74" s="65" t="s">
        <v>1148</v>
      </c>
      <c r="M74" s="67">
        <v>1</v>
      </c>
      <c r="N74" s="65" t="s">
        <v>27</v>
      </c>
      <c r="O74" s="65" t="s">
        <v>26</v>
      </c>
      <c r="P74" s="79"/>
    </row>
    <row r="75" spans="1:16" s="7" customFormat="1" ht="24.75" customHeight="1" outlineLevel="1" x14ac:dyDescent="0.25">
      <c r="A75" s="144">
        <v>28</v>
      </c>
      <c r="B75" s="64" t="s">
        <v>2665</v>
      </c>
      <c r="C75" s="65" t="s">
        <v>31</v>
      </c>
      <c r="D75" s="63" t="s">
        <v>2723</v>
      </c>
      <c r="E75" s="145">
        <v>42395</v>
      </c>
      <c r="F75" s="145">
        <v>42674</v>
      </c>
      <c r="G75" s="160">
        <f t="shared" si="3"/>
        <v>9.3000000000000007</v>
      </c>
      <c r="H75" s="64" t="s">
        <v>2726</v>
      </c>
      <c r="I75" s="63" t="s">
        <v>628</v>
      </c>
      <c r="J75" s="63" t="s">
        <v>657</v>
      </c>
      <c r="K75" s="66">
        <v>274682583</v>
      </c>
      <c r="L75" s="65" t="s">
        <v>1148</v>
      </c>
      <c r="M75" s="67">
        <v>1</v>
      </c>
      <c r="N75" s="65" t="s">
        <v>27</v>
      </c>
      <c r="O75" s="65" t="s">
        <v>26</v>
      </c>
      <c r="P75" s="79"/>
    </row>
    <row r="76" spans="1:16" s="7" customFormat="1" ht="24.75" customHeight="1" outlineLevel="1" x14ac:dyDescent="0.25">
      <c r="A76" s="144">
        <v>29</v>
      </c>
      <c r="B76" s="64" t="s">
        <v>2665</v>
      </c>
      <c r="C76" s="65" t="s">
        <v>31</v>
      </c>
      <c r="D76" s="63" t="s">
        <v>2724</v>
      </c>
      <c r="E76" s="145">
        <v>42397</v>
      </c>
      <c r="F76" s="145">
        <v>42674</v>
      </c>
      <c r="G76" s="160">
        <f t="shared" si="3"/>
        <v>9.2333333333333325</v>
      </c>
      <c r="H76" s="64" t="s">
        <v>2725</v>
      </c>
      <c r="I76" s="63" t="s">
        <v>628</v>
      </c>
      <c r="J76" s="63" t="s">
        <v>657</v>
      </c>
      <c r="K76" s="66">
        <v>176316588</v>
      </c>
      <c r="L76" s="65" t="s">
        <v>1148</v>
      </c>
      <c r="M76" s="67">
        <v>1</v>
      </c>
      <c r="N76" s="65" t="s">
        <v>27</v>
      </c>
      <c r="O76" s="65" t="s">
        <v>2722</v>
      </c>
      <c r="P76" s="79"/>
    </row>
    <row r="77" spans="1:16" s="7" customFormat="1" ht="24.75" customHeight="1" outlineLevel="1" x14ac:dyDescent="0.25">
      <c r="A77" s="144">
        <v>30</v>
      </c>
      <c r="B77" s="64" t="s">
        <v>2665</v>
      </c>
      <c r="C77" s="65" t="s">
        <v>31</v>
      </c>
      <c r="D77" s="63" t="s">
        <v>2727</v>
      </c>
      <c r="E77" s="145">
        <v>42307</v>
      </c>
      <c r="F77" s="145">
        <v>42369</v>
      </c>
      <c r="G77" s="160">
        <f t="shared" si="3"/>
        <v>2.0666666666666669</v>
      </c>
      <c r="H77" s="64" t="s">
        <v>2728</v>
      </c>
      <c r="I77" s="63" t="s">
        <v>628</v>
      </c>
      <c r="J77" s="63" t="s">
        <v>657</v>
      </c>
      <c r="K77" s="66">
        <v>50000000</v>
      </c>
      <c r="L77" s="65" t="s">
        <v>1148</v>
      </c>
      <c r="M77" s="67">
        <v>1</v>
      </c>
      <c r="N77" s="65" t="s">
        <v>27</v>
      </c>
      <c r="O77" s="65" t="s">
        <v>2722</v>
      </c>
      <c r="P77" s="79"/>
    </row>
    <row r="78" spans="1:16" s="7" customFormat="1" ht="24.75" customHeight="1" outlineLevel="1" x14ac:dyDescent="0.25">
      <c r="A78" s="144">
        <v>31</v>
      </c>
      <c r="B78" s="64" t="s">
        <v>2665</v>
      </c>
      <c r="C78" s="65" t="s">
        <v>31</v>
      </c>
      <c r="D78" s="63" t="s">
        <v>2729</v>
      </c>
      <c r="E78" s="145">
        <v>41145</v>
      </c>
      <c r="F78" s="145">
        <v>41273</v>
      </c>
      <c r="G78" s="160">
        <f t="shared" si="3"/>
        <v>4.2666666666666666</v>
      </c>
      <c r="H78" s="64" t="s">
        <v>2730</v>
      </c>
      <c r="I78" s="63" t="s">
        <v>628</v>
      </c>
      <c r="J78" s="63" t="s">
        <v>657</v>
      </c>
      <c r="K78" s="66">
        <v>69538124</v>
      </c>
      <c r="L78" s="65" t="s">
        <v>1148</v>
      </c>
      <c r="M78" s="67">
        <v>1</v>
      </c>
      <c r="N78" s="65" t="s">
        <v>27</v>
      </c>
      <c r="O78" s="65" t="s">
        <v>26</v>
      </c>
      <c r="P78" s="79"/>
    </row>
    <row r="79" spans="1:16" s="7" customFormat="1" ht="24.75" customHeight="1" outlineLevel="1" x14ac:dyDescent="0.25">
      <c r="A79" s="144">
        <v>32</v>
      </c>
      <c r="B79" s="64" t="s">
        <v>2665</v>
      </c>
      <c r="C79" s="65" t="s">
        <v>31</v>
      </c>
      <c r="D79" s="63" t="s">
        <v>2731</v>
      </c>
      <c r="E79" s="145">
        <v>40540</v>
      </c>
      <c r="F79" s="145">
        <v>40908</v>
      </c>
      <c r="G79" s="160">
        <f t="shared" si="3"/>
        <v>12.266666666666667</v>
      </c>
      <c r="H79" s="64" t="s">
        <v>2698</v>
      </c>
      <c r="I79" s="63" t="s">
        <v>628</v>
      </c>
      <c r="J79" s="63" t="s">
        <v>657</v>
      </c>
      <c r="K79" s="66">
        <v>29695520</v>
      </c>
      <c r="L79" s="65" t="s">
        <v>1148</v>
      </c>
      <c r="M79" s="67">
        <v>1</v>
      </c>
      <c r="N79" s="65" t="s">
        <v>27</v>
      </c>
      <c r="O79" s="65" t="s">
        <v>26</v>
      </c>
      <c r="P79" s="79"/>
    </row>
    <row r="80" spans="1:16" s="7" customFormat="1" ht="24.75" customHeight="1" outlineLevel="1" x14ac:dyDescent="0.25">
      <c r="A80" s="144">
        <v>33</v>
      </c>
      <c r="B80" s="64" t="s">
        <v>2665</v>
      </c>
      <c r="C80" s="65" t="s">
        <v>31</v>
      </c>
      <c r="D80" s="63" t="s">
        <v>2732</v>
      </c>
      <c r="E80" s="145">
        <v>40540</v>
      </c>
      <c r="F80" s="145">
        <v>40908</v>
      </c>
      <c r="G80" s="160">
        <f t="shared" si="3"/>
        <v>12.266666666666667</v>
      </c>
      <c r="H80" s="64" t="s">
        <v>2698</v>
      </c>
      <c r="I80" s="63" t="s">
        <v>628</v>
      </c>
      <c r="J80" s="63" t="s">
        <v>657</v>
      </c>
      <c r="K80" s="66">
        <v>739285440</v>
      </c>
      <c r="L80" s="65" t="s">
        <v>1148</v>
      </c>
      <c r="M80" s="67">
        <v>1</v>
      </c>
      <c r="N80" s="65" t="s">
        <v>27</v>
      </c>
      <c r="O80" s="65" t="s">
        <v>26</v>
      </c>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4" t="s">
        <v>2633</v>
      </c>
      <c r="B109" s="225"/>
      <c r="C109" s="225"/>
      <c r="D109" s="225"/>
      <c r="E109" s="225"/>
      <c r="F109" s="225"/>
      <c r="G109" s="225"/>
      <c r="H109" s="225"/>
      <c r="I109" s="225"/>
      <c r="J109" s="225"/>
      <c r="K109" s="225"/>
      <c r="L109" s="225"/>
      <c r="M109" s="225"/>
      <c r="N109" s="225"/>
      <c r="O109" s="226"/>
      <c r="P109" s="76"/>
    </row>
    <row r="110" spans="1:16" ht="15" customHeight="1" x14ac:dyDescent="0.25">
      <c r="A110" s="227" t="s">
        <v>2656</v>
      </c>
      <c r="B110" s="228"/>
      <c r="C110" s="228"/>
      <c r="D110" s="228"/>
      <c r="E110" s="228"/>
      <c r="F110" s="228"/>
      <c r="G110" s="228"/>
      <c r="H110" s="228"/>
      <c r="I110" s="228"/>
      <c r="J110" s="228"/>
      <c r="K110" s="228"/>
      <c r="L110" s="228"/>
      <c r="M110" s="228"/>
      <c r="N110" s="228"/>
      <c r="O110" s="229"/>
    </row>
    <row r="111" spans="1:16" ht="15.75" thickBot="1" x14ac:dyDescent="0.3">
      <c r="A111" s="230"/>
      <c r="B111" s="231"/>
      <c r="C111" s="231"/>
      <c r="D111" s="231"/>
      <c r="E111" s="231"/>
      <c r="F111" s="231"/>
      <c r="G111" s="231"/>
      <c r="H111" s="231"/>
      <c r="I111" s="231"/>
      <c r="J111" s="231"/>
      <c r="K111" s="231"/>
      <c r="L111" s="231"/>
      <c r="M111" s="231"/>
      <c r="N111" s="231"/>
      <c r="O111" s="232"/>
    </row>
    <row r="112" spans="1:16" s="1" customFormat="1" ht="26.25" customHeight="1" thickBot="1" x14ac:dyDescent="0.3">
      <c r="I112" s="237" t="s">
        <v>9</v>
      </c>
      <c r="J112" s="238"/>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t="s">
        <v>2733</v>
      </c>
      <c r="E114" s="145">
        <v>43876</v>
      </c>
      <c r="F114" s="145">
        <v>44165</v>
      </c>
      <c r="G114" s="160">
        <f>IF(AND(E114&lt;&gt;"",F114&lt;&gt;""),((F114-E114)/30),"")</f>
        <v>9.6333333333333329</v>
      </c>
      <c r="H114" s="122" t="s">
        <v>2734</v>
      </c>
      <c r="I114" s="121" t="s">
        <v>628</v>
      </c>
      <c r="J114" s="121" t="s">
        <v>657</v>
      </c>
      <c r="K114" s="123">
        <v>1041008605</v>
      </c>
      <c r="L114" s="100">
        <f>+IF(AND(K114&gt;0,O114="Ejecución"),(K114/877802)*Tabla28[[#This Row],[% participación]],IF(AND(K114&gt;0,O114&lt;&gt;"Ejecución"),"-",""))</f>
        <v>1185.926444687982</v>
      </c>
      <c r="M114" s="124" t="s">
        <v>1148</v>
      </c>
      <c r="N114" s="173">
        <v>1</v>
      </c>
      <c r="O114" s="162" t="s">
        <v>1150</v>
      </c>
      <c r="P114" s="78"/>
    </row>
    <row r="115" spans="1:16" s="6" customFormat="1" ht="24.75" customHeight="1" x14ac:dyDescent="0.25">
      <c r="A115" s="143">
        <v>2</v>
      </c>
      <c r="B115" s="161" t="s">
        <v>2665</v>
      </c>
      <c r="C115" s="163" t="s">
        <v>31</v>
      </c>
      <c r="D115" s="63"/>
      <c r="E115" s="145"/>
      <c r="F115" s="145"/>
      <c r="G115" s="160" t="str">
        <f t="shared" ref="G115:G116" si="4">IF(AND(E115&lt;&gt;"",F115&lt;&gt;""),((F115-E115)/30),"")</f>
        <v/>
      </c>
      <c r="H115" s="64"/>
      <c r="I115" s="63"/>
      <c r="J115" s="63"/>
      <c r="K115" s="68"/>
      <c r="L115" s="100" t="str">
        <f>+IF(AND(K115&gt;0,O115="Ejecución"),(K115/877802)*Tabla28[[#This Row],[% participación]],IF(AND(K115&gt;0,O115&lt;&gt;"Ejecución"),"-",""))</f>
        <v/>
      </c>
      <c r="M115" s="65"/>
      <c r="N115" s="173" t="str">
        <f>+IF(M118="No",1,IF(M118="Si","Ingrese %",""))</f>
        <v/>
      </c>
      <c r="O115" s="162" t="s">
        <v>1150</v>
      </c>
      <c r="P115" s="78"/>
    </row>
    <row r="116" spans="1:16" s="6" customFormat="1" ht="24.75" customHeight="1" x14ac:dyDescent="0.25">
      <c r="A116" s="143">
        <v>3</v>
      </c>
      <c r="B116" s="161" t="s">
        <v>2665</v>
      </c>
      <c r="C116" s="163" t="s">
        <v>31</v>
      </c>
      <c r="D116" s="63"/>
      <c r="E116" s="145"/>
      <c r="F116" s="145"/>
      <c r="G116" s="160" t="str">
        <f t="shared" si="4"/>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25">
      <c r="A117" s="143">
        <v>4</v>
      </c>
      <c r="B117" s="161" t="s">
        <v>2665</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2665</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2665</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2665</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25">
      <c r="A163" s="239" t="s">
        <v>2660</v>
      </c>
      <c r="B163" s="240"/>
      <c r="C163" s="240"/>
      <c r="D163" s="240"/>
      <c r="E163" s="241"/>
      <c r="F163" s="242" t="s">
        <v>2661</v>
      </c>
      <c r="G163" s="242"/>
      <c r="H163" s="242"/>
      <c r="I163" s="239" t="s">
        <v>2630</v>
      </c>
      <c r="J163" s="240"/>
      <c r="K163" s="240"/>
      <c r="L163" s="240"/>
      <c r="M163" s="240"/>
      <c r="N163" s="240"/>
      <c r="O163" s="241"/>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0" t="s">
        <v>2614</v>
      </c>
      <c r="C165" s="210"/>
      <c r="D165" s="210"/>
      <c r="E165" s="8"/>
      <c r="F165" s="5"/>
      <c r="G165" s="243" t="s">
        <v>2614</v>
      </c>
      <c r="H165" s="243"/>
      <c r="I165" s="244" t="s">
        <v>1164</v>
      </c>
      <c r="J165" s="245"/>
      <c r="K165" s="245"/>
      <c r="L165" s="245"/>
      <c r="M165" s="245"/>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2722</v>
      </c>
      <c r="E167" s="8"/>
      <c r="F167" s="5"/>
      <c r="G167" s="107" t="s">
        <v>2722</v>
      </c>
      <c r="I167" s="246" t="s">
        <v>2643</v>
      </c>
      <c r="J167" s="247"/>
      <c r="K167" s="247"/>
      <c r="L167" s="247"/>
      <c r="M167" s="247"/>
      <c r="N167" s="247"/>
      <c r="O167" s="248"/>
      <c r="U167" s="51"/>
    </row>
    <row r="168" spans="1:28" x14ac:dyDescent="0.25">
      <c r="A168" s="9"/>
      <c r="B168" s="223" t="s">
        <v>2658</v>
      </c>
      <c r="C168" s="223"/>
      <c r="D168" s="223"/>
      <c r="E168" s="8"/>
      <c r="F168" s="5"/>
      <c r="H168" s="81" t="s">
        <v>2657</v>
      </c>
      <c r="I168" s="246"/>
      <c r="J168" s="247"/>
      <c r="K168" s="247"/>
      <c r="L168" s="247"/>
      <c r="M168" s="247"/>
      <c r="N168" s="247"/>
      <c r="O168" s="248"/>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0" t="s">
        <v>2668</v>
      </c>
      <c r="B172" s="181"/>
      <c r="C172" s="181"/>
      <c r="D172" s="181"/>
      <c r="E172" s="181"/>
      <c r="F172" s="181"/>
      <c r="G172" s="181"/>
      <c r="H172" s="181"/>
      <c r="I172" s="181"/>
      <c r="J172" s="181"/>
      <c r="K172" s="181"/>
      <c r="L172" s="181"/>
      <c r="M172" s="181"/>
      <c r="N172" s="181"/>
      <c r="O172" s="182"/>
      <c r="P172" s="76"/>
    </row>
    <row r="173" spans="1:28" ht="15" customHeight="1" x14ac:dyDescent="0.25">
      <c r="A173" s="195" t="s">
        <v>2674</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1" t="s">
        <v>2669</v>
      </c>
      <c r="C176" s="211"/>
      <c r="D176" s="211"/>
      <c r="E176" s="211"/>
      <c r="F176" s="211"/>
      <c r="G176" s="211"/>
      <c r="H176" s="20"/>
      <c r="I176" s="218" t="s">
        <v>2675</v>
      </c>
      <c r="J176" s="219"/>
      <c r="K176" s="219"/>
      <c r="L176" s="219"/>
      <c r="M176" s="21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12" t="s">
        <v>17</v>
      </c>
      <c r="C177" s="213"/>
      <c r="D177" s="214"/>
      <c r="E177" s="218" t="s">
        <v>2615</v>
      </c>
      <c r="F177" s="219"/>
      <c r="G177" s="220"/>
      <c r="H177" s="5"/>
      <c r="I177" s="212" t="s">
        <v>17</v>
      </c>
      <c r="J177" s="213"/>
      <c r="K177" s="213"/>
      <c r="L177" s="214"/>
      <c r="M177" s="249" t="s">
        <v>2672</v>
      </c>
      <c r="O177" s="8"/>
      <c r="Q177" s="19"/>
      <c r="R177" s="19"/>
      <c r="S177" s="19"/>
      <c r="T177" s="19"/>
      <c r="U177" s="19"/>
      <c r="V177" s="19"/>
      <c r="W177" s="19"/>
      <c r="X177" s="19"/>
      <c r="Y177" s="19"/>
      <c r="Z177" s="19"/>
      <c r="AA177" s="19"/>
      <c r="AB177" s="19"/>
    </row>
    <row r="178" spans="1:28" ht="23.25" x14ac:dyDescent="0.25">
      <c r="A178" s="9"/>
      <c r="B178" s="215"/>
      <c r="C178" s="216"/>
      <c r="D178" s="217"/>
      <c r="E178" s="167"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4"/>
      <c r="Z178" s="165" t="str">
        <f>IF(Y178&gt;0,SUM(E180+Y178),"")</f>
        <v/>
      </c>
      <c r="AA178" s="19"/>
      <c r="AB178" s="19"/>
    </row>
    <row r="179" spans="1:28" ht="23.25" x14ac:dyDescent="0.25">
      <c r="A179" s="9"/>
      <c r="B179" s="221" t="s">
        <v>2669</v>
      </c>
      <c r="C179" s="221"/>
      <c r="D179" s="221"/>
      <c r="E179" s="171">
        <v>0.02</v>
      </c>
      <c r="F179" s="170">
        <v>1.4999999999999999E-2</v>
      </c>
      <c r="G179" s="165">
        <f>IF(F179&gt;0,SUM(E179+F179),"")</f>
        <v>3.5000000000000003E-2</v>
      </c>
      <c r="H179" s="5"/>
      <c r="I179" s="221" t="s">
        <v>2671</v>
      </c>
      <c r="J179" s="221"/>
      <c r="K179" s="221"/>
      <c r="L179" s="221"/>
      <c r="M179" s="172">
        <v>2.5000000000000001E-2</v>
      </c>
      <c r="O179" s="8"/>
      <c r="Q179" s="19"/>
      <c r="R179" s="159">
        <f>IF(M179&gt;0,SUM(L179+M179),"")</f>
        <v>2.5000000000000001E-2</v>
      </c>
      <c r="T179" s="19"/>
      <c r="U179" s="177" t="s">
        <v>1166</v>
      </c>
      <c r="V179" s="177"/>
      <c r="W179" s="177"/>
      <c r="X179" s="24">
        <v>0.02</v>
      </c>
      <c r="Y179" s="164"/>
      <c r="Z179" s="165" t="str">
        <f>IF(Y179&gt;0,SUM(E181+Y179),"")</f>
        <v/>
      </c>
      <c r="AA179" s="19"/>
      <c r="AB179" s="19"/>
    </row>
    <row r="180" spans="1:28" ht="23.25" hidden="1" x14ac:dyDescent="0.25">
      <c r="A180" s="9"/>
      <c r="B180" s="201"/>
      <c r="C180" s="201"/>
      <c r="D180" s="201"/>
      <c r="E180" s="169"/>
      <c r="H180" s="5"/>
      <c r="I180" s="201"/>
      <c r="J180" s="201"/>
      <c r="K180" s="201"/>
      <c r="L180" s="201"/>
      <c r="M180" s="5"/>
      <c r="O180" s="8"/>
      <c r="Q180" s="19"/>
      <c r="R180" s="159" t="str">
        <f>IF(S180&gt;0,SUM(L180+S180),"")</f>
        <v/>
      </c>
      <c r="S180" s="164"/>
      <c r="T180" s="19"/>
      <c r="U180" s="177" t="s">
        <v>1167</v>
      </c>
      <c r="V180" s="177"/>
      <c r="W180" s="177"/>
      <c r="X180" s="24">
        <v>0.03</v>
      </c>
      <c r="Y180" s="164"/>
      <c r="Z180" s="165" t="str">
        <f>IF(Y180&gt;0,SUM(E182+Y180),"")</f>
        <v/>
      </c>
      <c r="AA180" s="19"/>
      <c r="AB180" s="19"/>
    </row>
    <row r="181" spans="1:28" ht="23.25" hidden="1" x14ac:dyDescent="0.25">
      <c r="A181" s="9"/>
      <c r="B181" s="201"/>
      <c r="C181" s="201"/>
      <c r="D181" s="201"/>
      <c r="E181" s="169"/>
      <c r="H181" s="5"/>
      <c r="I181" s="201"/>
      <c r="J181" s="201"/>
      <c r="K181" s="201"/>
      <c r="L181" s="201"/>
      <c r="M181" s="5"/>
      <c r="O181" s="8"/>
      <c r="Q181" s="19"/>
      <c r="R181" s="159" t="str">
        <f>IF(S181&gt;0,SUM(L181+S181),"")</f>
        <v/>
      </c>
      <c r="S181" s="164"/>
      <c r="T181" s="19"/>
      <c r="U181" s="19"/>
      <c r="V181" s="19"/>
      <c r="W181" s="19"/>
      <c r="X181" s="19"/>
      <c r="Y181" s="19"/>
      <c r="Z181" s="19"/>
      <c r="AA181" s="19"/>
      <c r="AB181" s="19"/>
    </row>
    <row r="182" spans="1:28" ht="23.25" hidden="1" x14ac:dyDescent="0.25">
      <c r="A182" s="9"/>
      <c r="B182" s="201"/>
      <c r="C182" s="201"/>
      <c r="D182" s="201"/>
      <c r="E182" s="169"/>
      <c r="H182" s="5"/>
      <c r="I182" s="201"/>
      <c r="J182" s="201"/>
      <c r="K182" s="201"/>
      <c r="L182" s="201"/>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201"/>
      <c r="J183" s="201"/>
      <c r="K183" s="201"/>
      <c r="L183" s="201"/>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3.5000000000000003E-2</v>
      </c>
      <c r="D185" s="91" t="s">
        <v>2628</v>
      </c>
      <c r="E185" s="94">
        <f>+(C185*SUM(K20:K35))</f>
        <v>75626769.925000012</v>
      </c>
      <c r="F185" s="92"/>
      <c r="G185" s="93"/>
      <c r="H185" s="88"/>
      <c r="I185" s="90" t="s">
        <v>2627</v>
      </c>
      <c r="J185" s="166">
        <f>+SUM(M179:M183)</f>
        <v>2.5000000000000001E-2</v>
      </c>
      <c r="K185" s="202" t="s">
        <v>2628</v>
      </c>
      <c r="L185" s="202"/>
      <c r="M185" s="94">
        <f>+J185*(SUM(K20:K35))</f>
        <v>54019121.375</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180" t="s">
        <v>18</v>
      </c>
      <c r="B188" s="181"/>
      <c r="C188" s="181"/>
      <c r="D188" s="181"/>
      <c r="E188" s="181"/>
      <c r="F188" s="181"/>
      <c r="G188" s="181"/>
      <c r="H188" s="181"/>
      <c r="I188" s="181"/>
      <c r="J188" s="181"/>
      <c r="K188" s="181"/>
      <c r="L188" s="181"/>
      <c r="M188" s="181"/>
      <c r="N188" s="181"/>
      <c r="O188" s="182"/>
      <c r="P188" s="76"/>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236" t="s">
        <v>2636</v>
      </c>
      <c r="C192" s="236"/>
      <c r="E192" s="5" t="s">
        <v>20</v>
      </c>
      <c r="H192" s="26" t="s">
        <v>24</v>
      </c>
      <c r="J192" s="5" t="s">
        <v>2637</v>
      </c>
      <c r="K192" s="5"/>
      <c r="M192" s="5"/>
      <c r="N192" s="5"/>
      <c r="O192" s="8"/>
      <c r="Q192" s="154"/>
      <c r="R192" s="155"/>
      <c r="S192" s="155"/>
      <c r="T192" s="154"/>
    </row>
    <row r="193" spans="1:18" x14ac:dyDescent="0.25">
      <c r="A193" s="9"/>
      <c r="C193" s="125">
        <v>43788</v>
      </c>
      <c r="D193" s="5"/>
      <c r="E193" s="126">
        <v>2582</v>
      </c>
      <c r="F193" s="5"/>
      <c r="G193" s="5"/>
      <c r="H193" s="147" t="s">
        <v>2735</v>
      </c>
      <c r="J193" s="5"/>
      <c r="K193" s="127">
        <v>38951</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0" t="s">
        <v>29</v>
      </c>
      <c r="B197" s="181"/>
      <c r="C197" s="181"/>
      <c r="D197" s="181"/>
      <c r="E197" s="181"/>
      <c r="F197" s="181"/>
      <c r="G197" s="181"/>
      <c r="H197" s="181"/>
      <c r="I197" s="181"/>
      <c r="J197" s="181"/>
      <c r="K197" s="181"/>
      <c r="L197" s="181"/>
      <c r="M197" s="181"/>
      <c r="N197" s="181"/>
      <c r="O197" s="182"/>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194" t="s">
        <v>2659</v>
      </c>
      <c r="C199" s="194"/>
      <c r="D199" s="194"/>
      <c r="E199" s="194"/>
      <c r="F199" s="194"/>
      <c r="G199" s="194"/>
      <c r="H199" s="194"/>
      <c r="I199" s="194"/>
      <c r="J199" s="194"/>
      <c r="K199" s="194"/>
      <c r="L199" s="194"/>
      <c r="M199" s="194"/>
      <c r="N199" s="194"/>
      <c r="O199" s="8"/>
    </row>
    <row r="200" spans="1:18" x14ac:dyDescent="0.25">
      <c r="A200" s="9"/>
      <c r="B200" s="233"/>
      <c r="C200" s="233"/>
      <c r="D200" s="233"/>
      <c r="E200" s="233"/>
      <c r="F200" s="233"/>
      <c r="G200" s="233"/>
      <c r="H200" s="233"/>
      <c r="I200" s="233"/>
      <c r="J200" s="233"/>
      <c r="K200" s="233"/>
      <c r="L200" s="233"/>
      <c r="M200" s="233"/>
      <c r="N200" s="233"/>
      <c r="O200" s="8"/>
    </row>
    <row r="201" spans="1:18" x14ac:dyDescent="0.25">
      <c r="A201" s="9"/>
      <c r="B201" s="234" t="s">
        <v>2648</v>
      </c>
      <c r="C201" s="235"/>
      <c r="D201" s="235"/>
      <c r="E201" s="235"/>
      <c r="F201" s="235"/>
      <c r="G201" s="235"/>
      <c r="H201" s="235"/>
      <c r="I201" s="235"/>
      <c r="J201" s="235"/>
      <c r="K201" s="235"/>
      <c r="L201" s="235"/>
      <c r="M201" s="235"/>
      <c r="N201" s="23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2736</v>
      </c>
      <c r="J211" s="27" t="s">
        <v>2622</v>
      </c>
      <c r="K211" s="148" t="s">
        <v>2736</v>
      </c>
      <c r="L211" s="21"/>
      <c r="M211" s="21"/>
      <c r="N211" s="21"/>
      <c r="O211" s="8"/>
    </row>
    <row r="212" spans="1:15" x14ac:dyDescent="0.25">
      <c r="A212" s="9"/>
      <c r="B212" s="27" t="s">
        <v>2619</v>
      </c>
      <c r="C212" s="147" t="s">
        <v>2735</v>
      </c>
      <c r="D212" s="21"/>
      <c r="G212" s="27" t="s">
        <v>2621</v>
      </c>
      <c r="H212" s="148" t="s">
        <v>2738</v>
      </c>
      <c r="J212" s="27" t="s">
        <v>2623</v>
      </c>
      <c r="K212" s="147" t="s">
        <v>2737</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http://purl.org/dc/elements/1.1/"/>
    <ds:schemaRef ds:uri="http://schemas.microsoft.com/office/2006/metadata/properties"/>
    <ds:schemaRef ds:uri="http://schemas.openxmlformats.org/package/2006/metadata/core-properties"/>
    <ds:schemaRef ds:uri="http://schemas.microsoft.com/office/infopath/2007/PartnerControls"/>
    <ds:schemaRef ds:uri="http://purl.org/dc/terms/"/>
    <ds:schemaRef ds:uri="4fb10211-09fb-4e80-9f0b-184718d5d98c"/>
    <ds:schemaRef ds:uri="http://schemas.microsoft.com/office/2006/documentManagement/types"/>
    <ds:schemaRef ds:uri="a65d333d-5b59-4810-bc94-b80d9325abbc"/>
    <ds:schemaRef ds:uri="http://www.w3.org/XML/1998/namespace"/>
    <ds:schemaRef ds:uri="http://purl.org/dc/dcmitype/"/>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USER</cp:lastModifiedBy>
  <cp:lastPrinted>2020-11-20T15:12:35Z</cp:lastPrinted>
  <dcterms:created xsi:type="dcterms:W3CDTF">2020-10-14T21:57:42Z</dcterms:created>
  <dcterms:modified xsi:type="dcterms:W3CDTF">2020-12-30T01:53:50Z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