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42/"/>
    </mc:Choice>
  </mc:AlternateContent>
  <xr:revisionPtr revIDLastSave="4" documentId="8_{B9CED353-98C4-42A7-BB36-741E600BCD3D}" xr6:coauthVersionLast="45" xr6:coauthVersionMax="45" xr10:uidLastSave="{1F72A088-ED95-4F81-8341-CC48E879576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<sst xmlns="http://schemas.openxmlformats.org/spreadsheetml/2006/main" count="5277" uniqueCount="2814">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</sst>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F1" zoomScale="70" zoomScaleNormal="70" zoomScaleSheetLayoutView="40" zoomScalePageLayoutView="40" workbookViewId="0">
      <selection activeCell="F22" sqref="F22"/>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44194.867850578703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71"/>
      <c r="I20" s="142" t="s">
        <v>1155</v>
      </c>
      <c r="J20" s="143" t="s">
        <v>1035</v>
      </c>
      <c r="K20" s="144">
        <v>2565766854</v>
      </c>
      <c r="L20" s="145">
        <v>44194</v>
      </c>
      <c r="M20" s="145">
        <v>44561</v>
      </c>
      <c r="N20" s="128">
        <f>+(M20-L20)/30</f>
        <v>12.233333333333333</v>
      </c>
      <c r="O20" s="131"/>
      <c r="U20" s="127"/>
      <c r="V20" s="106">
        <f ca="1">NOW()</f>
        <v>44194.867850694442</v>
      </c>
      <c r="W20" s="106">
        <f ca="1">NOW()</f>
        <v>44194.867850694442</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FUNDACIÓN PEQUEÑOS SUEÑOS</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ht="15"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40" t="s">
        <v>2648</v>
      </c>
      <c r="J167" s="241"/>
      <c r="K167" s="241"/>
      <c r="L167" s="241"/>
      <c r="M167" s="241"/>
      <c r="N167" s="241"/>
      <c r="O167" s="242"/>
      <c r="U167" s="51"/>
    </row>
    <row r="168" spans="1:28" x14ac:dyDescent="0.3">
      <c r="A168" s="9"/>
      <c r="B168" s="210" t="s">
        <v>2662</v>
      </c>
      <c r="C168" s="210"/>
      <c r="D168" s="210"/>
      <c r="E168" s="8"/>
      <c r="F168" s="5"/>
      <c r="H168" s="82" t="s">
        <v>2661</v>
      </c>
      <c r="I168" s="240"/>
      <c r="J168" s="241"/>
      <c r="K168" s="241"/>
      <c r="L168" s="241"/>
      <c r="M168" s="241"/>
      <c r="N168" s="241"/>
      <c r="O168" s="242"/>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4" x14ac:dyDescent="0.3">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4" x14ac:dyDescent="0.3">
      <c r="A179" s="9"/>
      <c r="B179" s="249" t="s">
        <v>2670</v>
      </c>
      <c r="C179" s="249"/>
      <c r="D179" s="249"/>
      <c r="E179" s="24">
        <v>0.02</v>
      </c>
      <c r="F179" s="171">
        <v>0.02</v>
      </c>
      <c r="G179" s="172">
        <f>IF(F179&gt;0,SUM(E179+F179),"")</f>
        <v>0.04</v>
      </c>
      <c r="H179" s="5"/>
      <c r="I179" s="254" t="s">
        <v>2674</v>
      </c>
      <c r="J179" s="255"/>
      <c r="K179" s="255"/>
      <c r="L179" s="256"/>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102630674.16</v>
      </c>
      <c r="F185" s="93"/>
      <c r="G185" s="94"/>
      <c r="H185" s="89"/>
      <c r="I185" s="91" t="s">
        <v>2632</v>
      </c>
      <c r="J185" s="177">
        <f>M179</f>
        <v>0.05</v>
      </c>
      <c r="K185" s="250" t="s">
        <v>2633</v>
      </c>
      <c r="L185" s="250"/>
      <c r="M185" s="95">
        <f>+J185*K20</f>
        <v>128288342.7</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ht="15" thickBot="1" x14ac:dyDescent="0.35">
      <c r="A190" s="229"/>
      <c r="B190" s="230"/>
      <c r="C190" s="230"/>
      <c r="D190" s="230"/>
      <c r="E190" s="230"/>
      <c r="F190" s="230"/>
      <c r="G190" s="230"/>
      <c r="H190" s="230"/>
      <c r="I190" s="230"/>
      <c r="J190" s="230"/>
      <c r="K190" s="230"/>
      <c r="L190" s="230"/>
      <c r="M190" s="230"/>
      <c r="N190" s="230"/>
      <c r="O190" s="231"/>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23" t="s">
        <v>2641</v>
      </c>
      <c r="C192" s="223"/>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x14ac:dyDescent="0.3">
      <c r="A200" s="9"/>
      <c r="B200" s="220"/>
      <c r="C200" s="220"/>
      <c r="D200" s="220"/>
      <c r="E200" s="220"/>
      <c r="F200" s="220"/>
      <c r="G200" s="220"/>
      <c r="H200" s="220"/>
      <c r="I200" s="220"/>
      <c r="J200" s="220"/>
      <c r="K200" s="220"/>
      <c r="L200" s="220"/>
      <c r="M200" s="220"/>
      <c r="N200" s="220"/>
      <c r="O200" s="8"/>
    </row>
    <row r="201" spans="1:18"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I1" zoomScale="85" zoomScaleNormal="85" zoomScaleSheetLayoutView="40" zoomScalePageLayoutView="40" workbookViewId="0">
      <selection activeCell="K20" sqref="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44194.867850578703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71"/>
      <c r="I20" s="142" t="s">
        <v>1155</v>
      </c>
      <c r="J20" s="143" t="s">
        <v>1035</v>
      </c>
      <c r="K20" s="144">
        <v>2565766854</v>
      </c>
      <c r="L20" s="145">
        <v>44194</v>
      </c>
      <c r="M20" s="145">
        <v>44561</v>
      </c>
      <c r="N20" s="128">
        <f>+(M20-L20)/30</f>
        <v>12.233333333333333</v>
      </c>
      <c r="O20" s="131"/>
      <c r="U20" s="127"/>
      <c r="V20" s="106">
        <f ca="1">NOW()</f>
        <v>44194.867850578703</v>
      </c>
      <c r="W20" s="106">
        <f ca="1">NOW()</f>
        <v>44194.867850578703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COOPERATIVA MULTIACTIVA DE USUARIOS DEL PROGRAMA SOCIAL HOGARES COMUNITARIOS DE SANTANDER DE QUILICHAO</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44194.867850578703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44194.867850578703</v>
      </c>
      <c r="W20" s="106">
        <f ca="1">NOW()</f>
        <v>44194.867850578703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2674</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57"/>
      <c r="S175" s="19"/>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2674</v>
      </c>
      <c r="J177" s="247"/>
      <c r="K177" s="247"/>
      <c r="L177" s="248"/>
      <c r="M177" s="171"/>
      <c r="O177" s="8"/>
      <c r="Q177" s="19"/>
      <c r="R177" s="172" t="str">
        <f>IF(M177&gt;0,SUM(L177+M177),"")</f>
        <v/>
      </c>
      <c r="S177" s="19"/>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44194.867850578703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44194.867850578703</v>
      </c>
      <c r="W20" s="106">
        <f ca="1">NOW()</f>
        <v>44194.867850578703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57"/>
      <c r="S177" s="19"/>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72" t="str">
        <f>IF(M179&gt;0,SUM(L179+M179),"")</f>
        <v/>
      </c>
      <c r="S179" s="19"/>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44194.867850578703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44194.867850578703</v>
      </c>
      <c r="W20" s="106">
        <f ca="1">NOW()</f>
        <v>44194.867850578703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2678</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9"/>
      <c r="S175" s="157"/>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2672</v>
      </c>
      <c r="J177" s="247"/>
      <c r="K177" s="247"/>
      <c r="L177" s="248"/>
      <c r="M177" s="171"/>
      <c r="O177" s="8"/>
      <c r="Q177" s="19"/>
      <c r="R177" s="19"/>
      <c r="S177" s="172" t="str">
        <f>IF(M177&gt;0,SUM(L177+M177),"")</f>
        <v/>
      </c>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44194.867850578703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44194.867850578703</v>
      </c>
      <c r="W20" s="106">
        <f ca="1">NOW()</f>
        <v>44194.867850578703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2672</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2020-12-30T01:49:47Z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