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9aff931d85d19cdf/Escritorio/MANIFESTACIONES DICIEMBRE/MI 1834/"/>
    </mc:Choice>
  </mc:AlternateContent>
  <xr:revisionPtr revIDLastSave="4" documentId="8_{FE0524B8-9300-4814-A182-EF829FADD374}" xr6:coauthVersionLast="45" xr6:coauthVersionMax="45" xr10:uidLastSave="{ABA58049-71CD-4362-960C-24FDFE7C1B6F}"/>
  <workbookProtection workbookAlgorithmName="SHA-512" workbookHashValue="t5o0LGwIGk5ek48KdKMWKSi4YADla1CLyN+gdeUu9ZmuTa/1a6SoINnvouvfmC7zy7mGinMNrw2rt3fULrU2Xg==" workbookSaltValue="dY1TA08CQy+Ql6id7Eo61w==" workbookSpinCount="100000" lockStructure="1"/>
  <bookViews>
    <workbookView xWindow="-108" yWindow="-108" windowWidth="23256" windowHeight="12576" tabRatio="610"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G67" i="20" l="1"/>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L125" i="20"/>
  <c r="G125" i="20"/>
  <c r="L124" i="20"/>
  <c r="G124" i="20"/>
  <c r="L123" i="20"/>
  <c r="G123" i="20"/>
  <c r="L122" i="20"/>
  <c r="G122" i="20"/>
  <c r="N121" i="20"/>
  <c r="L121" i="20" s="1"/>
  <c r="G121" i="20"/>
  <c r="N120" i="20"/>
  <c r="L120" i="20"/>
  <c r="G120" i="20"/>
  <c r="N119" i="20"/>
  <c r="L119" i="20" s="1"/>
  <c r="G119" i="20"/>
  <c r="N118" i="20"/>
  <c r="L118" i="20" s="1"/>
  <c r="G118" i="20"/>
  <c r="N117" i="20"/>
  <c r="L117" i="20" s="1"/>
  <c r="G117" i="20"/>
  <c r="N116" i="20"/>
  <c r="L116" i="20" s="1"/>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20" i="12" l="1"/>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<sst xmlns="http://schemas.openxmlformats.org/spreadsheetml/2006/main" count="5277" uniqueCount="2814">
  <si>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</si>
  <si>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</si>
  <si>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</si>
  <si>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</si>
  <si>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</si>
  <si>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</si>
  <si>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</si>
  <si>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</si>
  <si>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</si>
  <si>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</si>
  <si>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</si>
  <si>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</si>
  <si>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</si>
  <si>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</si>
  <si>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</si>
  <si>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</si>
  <si>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</si>
  <si>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</si>
  <si>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</si>
  <si>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</si>
  <si>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</si>
  <si>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</si>
  <si>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</si>
  <si>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</si>
  <si>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</si>
  <si>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</si>
  <si>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</si>
  <si>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</si>
  <si>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</si>
  <si>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</si>
  <si>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</si>
  <si>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</si>
  <si>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</si>
  <si>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</si>
  <si>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</si>
  <si>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</si>
  <si>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</si>
  <si>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</si>
  <si>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</si>
  <si>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</si>
  <si>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</si>
  <si>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</si>
  <si>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</si>
  <si>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</si>
  <si>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</si>
  <si>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</si>
  <si>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</si>
  <si>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</si>
  <si>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</si>
  <si>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</si>
  <si>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</si>
  <si>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</si>
  <si>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</si>
  <si>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</si>
  <si>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</si>
  <si>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</si>
  <si>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</si>
  <si>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</si>
  <si>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</si>
  <si>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</si>
  <si>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</si>
  <si>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</si>
  <si>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</si>
  <si>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</si>
  <si>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</si>
  <si>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</si>
  <si>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</si>
  <si>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</si>
  <si>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</si>
  <si>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</si>
  <si>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</si>
  <si>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</si>
  <si>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</si>
  <si>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</si>
  <si>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</si>
  <si>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</si>
  <si>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</si>
  <si>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</si>
  <si>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</si>
  <si>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</si>
  <si>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</si>
  <si>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</si>
  <si>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</si>
  <si>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</si>
  <si>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</si>
  <si>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</si>
  <si>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</si>
  <si>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</si>
  <si>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</si>
  <si>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</si>
  <si>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</si>
  <si>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</si>
  <si>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</si>
  <si>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</si>
  <si>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</si>
  <si>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</si>
  <si>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</si>
  <si>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</si>
  <si>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</si>
  <si>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</si>
  <si>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</si>
  <si>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</si>
  <si>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</si>
  <si>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</si>
  <si>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</si>
  <si>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</si>
  <si>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</si>
  <si>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</si>
  <si>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</si>
  <si>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</si>
  <si>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</si>
  <si>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</si>
  <si>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</si>
  <si>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</si>
  <si>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</si>
  <si>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</si>
  <si>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</si>
  <si>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</si>
  <si>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</si>
  <si>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</si>
  <si>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</si>
  <si>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</si>
  <si>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</si>
  <si>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</si>
  <si>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</si>
  <si>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</si>
  <si>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</si>
  <si>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</si>
  <si>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</si>
  <si>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</si>
  <si>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</si>
  <si>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</si>
  <si>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</si>
  <si>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</si>
  <si>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</si>
  <si>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</si>
  <si>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</si>
  <si>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</si>
  <si>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</si>
  <si>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</si>
  <si>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</si>
  <si>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</si>
  <si>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</si>
  <si>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</si>
  <si>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</si>
  <si>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</si>
  <si>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</si>
  <si>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</si>
  <si>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</si>
  <si>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</si>
  <si>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</si>
  <si>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</si>
  <si>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</si>
  <si>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</si>
  <si>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</si>
  <si>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</si>
  <si>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</si>
  <si>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</si>
  <si>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</si>
  <si>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</si>
  <si>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</si>
  <si>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</si>
  <si>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</si>
  <si>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</si>
  <si>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</si>
  <si>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</si>
  <si>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</si>
  <si>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</si>
  <si>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</si>
  <si>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</si>
  <si>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</si>
  <si>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</si>
  <si>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</si>
  <si>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</si>
  <si>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</si>
  <si>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</si>
  <si>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</si>
  <si>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</si>
  <si>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</si>
  <si>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</si>
  <si>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</si>
  <si>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</si>
  <si>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</si>
  <si>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</si>
  <si>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</si>
  <si>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</si>
  <si>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</si>
  <si>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</si>
  <si>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</si>
  <si>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</si>
  <si>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</si>
  <si>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</si>
  <si>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</si>
  <si>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</si>
  <si>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</si>
  <si>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</si>
  <si>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</si>
  <si>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</si>
  <si>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</si>
  <si>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</si>
  <si>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</si>
  <si>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</si>
  <si>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</si>
  <si>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</si>
  <si>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</si>
  <si>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</si>
  <si>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</si>
  <si>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</si>
  <si>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</si>
  <si>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</si>
  <si>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</si>
  <si>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</si>
  <si>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</si>
  <si>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</si>
  <si>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</si>
  <si>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</si>
  <si>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</si>
  <si>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</si>
  <si>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</si>
  <si>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</si>
  <si>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</si>
  <si>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</si>
  <si>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</si>
  <si>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</si>
  <si>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</si>
  <si>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</si>
  <si>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</si>
  <si>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</si>
  <si>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</si>
  <si>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</si>
  <si>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</si>
  <si>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</si>
  <si>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</si>
  <si>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</si>
  <si>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</si>
  <si>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</si>
  <si>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</si>
  <si>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</si>
  <si>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</si>
  <si>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</si>
  <si>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</si>
  <si>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</si>
  <si>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</si>
  <si>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</si>
  <si>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</si>
  <si>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</si>
  <si>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</si>
  <si>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</si>
  <si>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</si>
  <si>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</si>
  <si>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</si>
  <si>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</si>
  <si>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</si>
  <si>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</si>
  <si>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</si>
  <si>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</si>
  <si>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</si>
  <si>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</si>
  <si>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</si>
  <si>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</si>
  <si>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</si>
  <si>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</si>
  <si>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</si>
  <si>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</si>
  <si>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</si>
  <si>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</si>
  <si>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</si>
  <si>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</si>
  <si>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</si>
  <si>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</si>
  <si>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</si>
  <si>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</si>
  <si>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</si>
  <si>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</si>
  <si>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</si>
  <si>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</si>
  <si>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</si>
  <si>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</si>
  <si>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</si>
  <si>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</si>
  <si>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</si>
  <si>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</si>
  <si>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</si>
  <si>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</si>
  <si>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</si>
  <si>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</si>
  <si>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</si>
  <si>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</si>
  <si>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</si>
  <si>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</si>
  <si>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</si>
  <si>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</si>
  <si>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</si>
  <si>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</si>
  <si>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</si>
  <si>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</si>
  <si>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</si>
  <si>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</si>
  <si>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</si>
  <si>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</si>
  <si>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</si>
  <si>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</si>
  <si>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</si>
  <si>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</si>
  <si>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</si>
  <si>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</si>
  <si>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</si>
  <si>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</si>
  <si>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</si>
  <si>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</si>
  <si>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</si>
  <si>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</si>
  <si>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</si>
  <si>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</si>
  <si>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</si>
  <si>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</si>
  <si>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</si>
  <si>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</si>
  <si>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</si>
  <si>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</si>
  <si>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</si>
  <si>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</si>
  <si>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</si>
  <si>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</si>
  <si>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</si>
  <si>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</si>
  <si>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</si>
  <si>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</si>
  <si>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</si>
  <si>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</si>
  <si>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</si>
  <si>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</si>
  <si>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</si>
  <si>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</si>
  <si>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</si>
  <si>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</si>
  <si>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</si>
  <si>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</si>
  <si>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</si>
  <si>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</si>
  <si>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</si>
  <si>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</si>
  <si>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</si>
  <si>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</si>
  <si>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</si>
  <si>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</si>
  <si>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</si>
  <si>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</si>
  <si>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</si>
  <si>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</si>
  <si>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</si>
  <si>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</si>
  <si>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</si>
  <si>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</si>
  <si>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</si>
  <si>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</si>
  <si>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</si>
  <si>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</si>
  <si>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</si>
  <si>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</si>
  <si>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</si>
  <si>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</si>
  <si>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</si>
  <si>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</si>
  <si>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</si>
  <si>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</si>
  <si>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</si>
  <si>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</si>
  <si>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</si>
  <si>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</si>
  <si>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</si>
  <si>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</si>
  <si>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</si>
  <si>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</si>
  <si>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</si>
  <si>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</si>
  <si>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</si>
  <si>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</si>
  <si>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</si>
  <si>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</si>
  <si>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</si>
  <si>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</si>
  <si>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</si>
  <si>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</si>
  <si>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</si>
  <si>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</si>
  <si>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</si>
  <si>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</si>
  <si>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</si>
  <si>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</si>
  <si>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</si>
  <si>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</si>
  <si>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</si>
  <si>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</si>
  <si>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</si>
  <si>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</si>
  <si>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</si>
  <si>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</si>
  <si>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</si>
  <si>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</si>
  <si>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</si>
  <si>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</si>
  <si>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</si>
  <si>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</si>
  <si>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</si>
  <si>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</si>
  <si>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</si>
  <si>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</si>
  <si>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</si>
  <si>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</si>
  <si>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</si>
  <si>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</si>
  <si>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</si>
  <si>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</si>
  <si>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</si>
  <si>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</si>
  <si>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</si>
  <si>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</si>
  <si>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</si>
  <si>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</si>
  <si>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</si>
  <si>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</si>
  <si>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</si>
  <si>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</si>
  <si>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</si>
  <si>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</si>
  <si>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</si>
  <si>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</si>
  <si>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</si>
  <si>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</si>
  <si>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</si>
  <si>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</si>
  <si>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</si>
  <si>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</si>
  <si>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</si>
  <si>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</si>
  <si>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</si>
  <si>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</si>
  <si>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</si>
  <si>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</si>
  <si>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</si>
  <si>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</si>
  <si>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</si>
  <si>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</si>
  <si>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</si>
  <si>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</si>
  <si>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</si>
  <si>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</si>
  <si>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</si>
  <si>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</si>
  <si>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</si>
  <si>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</si>
  <si>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</si>
  <si>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</si>
  <si>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</si>
  <si>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</si>
  <si>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</si>
  <si>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</si>
  <si>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</si>
  <si>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</si>
  <si>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</si>
  <si>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</si>
  <si>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</si>
  <si>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</si>
  <si>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</si>
  <si>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</si>
  <si>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</si>
  <si>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</si>
  <si>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</si>
  <si>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</si>
  <si>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</si>
  <si>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</si>
  <si>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</si>
  <si>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</si>
  <si>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</si>
  <si>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</si>
  <si>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</si>
  <si>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</si>
  <si>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</si>
  <si>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</si>
  <si>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</si>
  <si>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</si>
  <si>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</si>
  <si>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</si>
  <si>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</si>
  <si>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</si>
  <si>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</si>
  <si>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</si>
  <si>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</si>
  <si>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</si>
  <si>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</si>
  <si>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</si>
  <si>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</si>
  <si>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</si>
  <si>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</si>
  <si>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</si>
  <si>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</si>
  <si>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</si>
  <si>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</si>
  <si>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</si>
  <si>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</si>
  <si>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</si>
  <si>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</si>
  <si>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</si>
  <si>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</si>
  <si>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</si>
  <si>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</si>
  <si>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</si>
  <si>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</si>
  <si>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</si>
  <si>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</si>
  <si>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</si>
  <si>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</si>
  <si>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</si>
  <si>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</si>
  <si>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</si>
  <si>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</si>
  <si>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</si>
  <si>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</si>
  <si>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</si>
  <si>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</si>
  <si>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</si>
  <si>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</si>
  <si>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</si>
  <si>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</si>
  <si>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</si>
  <si>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</si>
  <si>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</si>
  <si>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</si>
  <si>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</si>
  <si>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</si>
  <si>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</si>
  <si>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</si>
  <si>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</si>
  <si>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</si>
  <si>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</si>
  <si>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</si>
  <si>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</si>
  <si>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</si>
  <si>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</si>
  <si>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</si>
  <si>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</si>
  <si>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</si>
  <si>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</si>
  <si>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</si>
  <si>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</si>
  <si>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</si>
  <si>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</si>
  <si>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</si>
  <si>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</si>
  <si>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</si>
  <si>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</si>
  <si>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</si>
  <si>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</si>
  <si>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</si>
  <si>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</si>
  <si>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</si>
  <si>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</si>
  <si>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</si>
  <si>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</si>
  <si>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</si>
  <si>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</si>
  <si>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</si>
  <si>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</si>
  <si>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</si>
  <si>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</si>
  <si>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</si>
  <si>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</si>
  <si>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</si>
  <si>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</si>
  <si>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</si>
  <si>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</si>
  <si>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</si>
  <si>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</si>
  <si>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</si>
  <si>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</si>
  <si>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</si>
  <si>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</si>
  <si>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</si>
  <si>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</si>
  <si>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</si>
  <si>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</si>
  <si>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</si>
  <si>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</si>
  <si>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</si>
  <si>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</si>
  <si>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</si>
  <si>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</si>
  <si>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</si>
  <si>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</si>
  <si>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</si>
  <si>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</si>
  <si>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</si>
  <si>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</si>
  <si>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</si>
  <si>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</si>
  <si>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</si>
  <si>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</si>
  <si>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</si>
  <si>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</si>
  <si>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</si>
  <si>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</si>
  <si>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</si>
  <si>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</si>
  <si>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</si>
  <si>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</si>
  <si>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</si>
  <si>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</si>
  <si>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</si>
  <si>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</si>
  <si>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</si>
  <si>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</si>
  <si>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</si>
  <si>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</si>
  <si>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</si>
  <si>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</si>
  <si>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</si>
  <si>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</si>
  <si>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</si>
  <si>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</si>
  <si>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</si>
  <si>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</si>
  <si>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</si>
  <si>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</si>
  <si>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</si>
  <si>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</si>
  <si>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</si>
  <si>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</si>
  <si>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</si>
  <si>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</si>
  <si>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</si>
  <si>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</si>
  <si>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</si>
  <si>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</si>
  <si>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</si>
  <si>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</si>
  <si>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</si>
  <si>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</si>
  <si>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</si>
  <si>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</si>
  <si>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</si>
  <si>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</si>
  <si>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</si>
  <si>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</si>
  <si>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</si>
  <si>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</si>
  <si>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</si>
  <si>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</si>
  <si>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</si>
  <si>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</si>
  <si>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</si>
  <si>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</si>
  <si>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</si>
  <si>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</si>
  <si>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</si>
  <si>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</si>
  <si>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</si>
  <si>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</si>
  <si>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</si>
  <si>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</si>
  <si>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</si>
  <si>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</si>
  <si>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</si>
  <si>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</si>
  <si>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</si>
  <si>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</si>
  <si>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</si>
  <si>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</si>
  <si>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</si>
  <si>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</si>
  <si>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</si>
  <si>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</si>
  <si>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</si>
  <si>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</si>
  <si>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</si>
  <si>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</si>
  <si>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</si>
  <si>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</si>
  <si>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</si>
  <si>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</si>
  <si>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</si>
  <si>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</si>
  <si>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</si>
  <si>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</si>
  <si>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</si>
  <si>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</si>
  <si>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</si>
  <si>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</si>
  <si>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</si>
  <si>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</si>
  <si>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</si>
  <si>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</si>
  <si>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</si>
  <si>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</si>
  <si>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</si>
  <si>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</si>
  <si>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</si>
  <si>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</si>
  <si>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</si>
  <si>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</si>
  <si>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</si>
  <si>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</si>
  <si>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</si>
  <si>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</si>
  <si>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</si>
  <si>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</si>
  <si>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</si>
  <si>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</si>
  <si>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</si>
  <si>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</si>
  <si>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</si>
  <si>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</si>
  <si>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</si>
  <si>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</si>
  <si>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</si>
  <si>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</si>
  <si>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</si>
  <si>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</si>
  <si>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</si>
  <si>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</si>
  <si>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</si>
  <si>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</si>
  <si>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</si>
  <si>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</si>
  <si>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</si>
  <si>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</si>
  <si>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</si>
  <si>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</si>
  <si>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</si>
  <si>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</si>
  <si>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</si>
  <si>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</si>
  <si>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</si>
  <si>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</si>
  <si>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</si>
  <si>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</si>
  <si>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</si>
  <si>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</si>
  <si>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</si>
  <si>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</si>
  <si>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</si>
  <si>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</si>
  <si>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</si>
  <si>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</si>
  <si>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</si>
  <si>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</si>
  <si>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</si>
  <si>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</si>
  <si>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</si>
  <si>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</si>
  <si>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</si>
  <si>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</si>
  <si>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</si>
  <si>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</si>
  <si>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</si>
  <si>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</si>
  <si>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</si>
  <si>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</si>
  <si>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</si>
  <si>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</si>
  <si>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</si>
  <si>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</si>
  <si>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</si>
  <si>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</si>
  <si>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</si>
  <si>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</si>
  <si>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</si>
  <si>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</si>
  <si>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</si>
  <si>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</si>
  <si>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</si>
  <si>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</si>
  <si>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</si>
  <si>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</si>
  <si>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</si>
  <si>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</si>
  <si>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</si>
  <si>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</si>
  <si>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</si>
  <si>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</si>
  <si>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</si>
  <si>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</si>
  <si>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</si>
  <si>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</si>
  <si>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</si>
  <si>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</si>
  <si>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</si>
  <si>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</si>
  <si>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</si>
  <si>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</si>
  <si>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</si>
  <si>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</si>
  <si>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</si>
  <si>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</si>
  <si>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</si>
  <si>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</si>
  <si>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</si>
  <si>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</si>
  <si>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</si>
  <si>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</si>
  <si>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</si>
  <si>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</si>
  <si>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</si>
  <si>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</si>
  <si>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</si>
  <si>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</si>
  <si>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</si>
  <si>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</si>
  <si>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</si>
  <si>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</si>
  <si>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</si>
  <si>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</si>
  <si>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</si>
  <si>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</si>
  <si>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</si>
  <si>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</si>
  <si>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</si>
  <si>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</si>
  <si>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</si>
  <si>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</si>
  <si>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</si>
  <si>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</si>
  <si>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</si>
  <si>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</si>
  <si>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</si>
  <si>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</si>
  <si>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</si>
  <si>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</si>
  <si>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</si>
  <si>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</si>
  <si>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</si>
  <si>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</si>
  <si>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</si>
  <si>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</si>
  <si>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</si>
  <si>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</si>
  <si>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</si>
  <si>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</si>
  <si>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</si>
  <si>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</si>
  <si>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</si>
  <si>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</si>
  <si>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</si>
  <si>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</si>
  <si>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</si>
  <si>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</si>
  <si>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</si>
  <si>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</si>
  <si>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</si>
  <si>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</si>
  <si>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</si>
  <si>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</si>
  <si>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</si>
  <si>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</si>
  <si>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</si>
  <si>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</si>
  <si>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</si>
  <si>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</si>
  <si>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</si>
  <si>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</si>
  <si>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</si>
  <si>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</si>
  <si>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</si>
  <si>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</si>
  <si>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</si>
  <si>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</si>
  <si>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</si>
  <si>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</si>
  <si>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</si>
  <si>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</si>
  <si>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</si>
  <si>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</si>
  <si>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</si>
  <si>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</si>
  <si>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</si>
  <si>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</si>
  <si>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</si>
  <si>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</si>
  <si>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</si>
  <si>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</si>
  <si>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</si>
  <si>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</si>
  <si>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</si>
  <si>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</si>
  <si>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</si>
  <si>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</si>
  <si>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</si>
  <si>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</si>
  <si>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</si>
  <si>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</si>
  <si>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</si>
  <si>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</si>
  <si>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</si>
  <si>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</si>
  <si>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</si>
  <si>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</si>
  <si>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</si>
  <si>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</si>
  <si>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</si>
  <si>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</si>
  <si>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</si>
  <si>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</si>
  <si>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</si>
  <si>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</si>
  <si>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</si>
  <si>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</si>
  <si>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</si>
  <si>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</si>
  <si>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</si>
  <si>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</si>
  <si>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</si>
  <si>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</si>
  <si>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</si>
  <si>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</si>
  <si>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</si>
  <si>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</si>
  <si>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</si>
  <si>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</si>
  <si>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</si>
  <si>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</si>
  <si>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</si>
  <si>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</si>
  <si>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</si>
  <si>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</si>
  <si>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</si>
  <si>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</si>
  <si>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</si>
  <si>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</si>
  <si>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</si>
  <si>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</si>
  <si>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</si>
  <si>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</si>
  <si>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</si>
  <si>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</si>
  <si>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</si>
  <si>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</si>
  <si>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</si>
  <si>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</si>
  <si>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</si>
  <si>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</si>
  <si>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</si>
  <si>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</si>
  <si>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</si>
  <si>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</si>
  <si>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</si>
  <si>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</si>
  <si>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</si>
  <si>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</si>
  <si>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</si>
  <si>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</si>
  <si>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</si>
  <si>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</si>
  <si>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</si>
  <si>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</si>
  <si>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</si>
  <si>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</si>
  <si>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</si>
  <si>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</si>
  <si>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</si>
  <si>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</si>
  <si>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</si>
  <si>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</si>
  <si>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</si>
  <si>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</si>
  <si>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</si>
  <si>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</si>
  <si>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</si>
  <si>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</si>
  <si>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</si>
  <si>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</si>
  <si>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</si>
  <si>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</si>
  <si>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</si>
  <si>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</si>
  <si>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</si>
  <si>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</si>
  <si>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</si>
  <si>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</si>
  <si>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</si>
  <si>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</si>
  <si>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</si>
  <si>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</si>
  <si>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</si>
  <si>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</si>
  <si>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</si>
  <si>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</si>
  <si>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</si>
  <si>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</si>
  <si>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</si>
  <si>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</si>
  <si>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</si>
  <si>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</si>
  <si>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</si>
  <si>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</si>
  <si>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</si>
  <si>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</si>
  <si>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</si>
  <si>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</si>
  <si>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</si>
  <si>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</si>
  <si>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</si>
  <si>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</si>
  <si>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</si>
  <si>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</si>
  <si>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</si>
  <si>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</si>
  <si>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</si>
  <si>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</si>
  <si>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</si>
  <si>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</si>
  <si>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</si>
  <si>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</si>
  <si>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</si>
  <si>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</si>
  <si>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</si>
  <si>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</si>
  <si>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</si>
  <si>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</si>
  <si>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</si>
  <si>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</si>
  <si>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</si>
  <si>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</si>
  <si>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</si>
  <si>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</si>
  <si>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</si>
  <si>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</si>
  <si>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</si>
  <si>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</si>
  <si>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</si>
  <si>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</si>
  <si>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</si>
  <si>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</si>
  <si>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</si>
  <si>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</si>
  <si>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</si>
  <si>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</si>
  <si>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</si>
  <si>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</si>
  <si>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</si>
  <si>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</si>
  <si>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</si>
  <si>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</si>
  <si>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</si>
  <si>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</si>
  <si>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</si>
  <si>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</si>
  <si>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</si>
  <si>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</si>
  <si>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</si>
  <si>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</si>
  <si>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</si>
  <si>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</si>
  <si>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</si>
  <si>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</si>
  <si>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</si>
  <si>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</si>
  <si>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</si>
  <si>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</si>
  <si>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</si>
  <si>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</si>
  <si>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</si>
  <si>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</si>
  <si>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</si>
  <si>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</si>
  <si>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</si>
  <si>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</si>
  <si>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</si>
  <si>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</si>
  <si>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</si>
  <si>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</si>
  <si>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</si>
  <si>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</si>
  <si>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</si>
  <si>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</si>
  <si>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</si>
  <si>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</si>
  <si>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</si>
  <si>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</si>
  <si>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</si>
  <si>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</si>
  <si>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</si>
  <si>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</si>
  <si>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</si>
  <si>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</si>
  <si>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</si>
  <si>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</si>
  <si>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</si>
  <si>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</si>
  <si>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</si>
  <si>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</si>
  <si>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</si>
  <si>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</si>
  <si>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</si>
  <si>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</si>
  <si>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</si>
  <si>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</si>
  <si>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</si>
  <si>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</si>
  <si>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</si>
  <si>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</si>
  <si>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</si>
  <si>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</si>
  <si>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</si>
  <si>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</si>
  <si>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</si>
  <si>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</si>
  <si>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</si>
  <si>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</si>
  <si>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</si>
  <si>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</si>
  <si>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</si>
  <si>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</si>
  <si>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</si>
  <si>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</si>
  <si>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</si>
  <si>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</si>
  <si>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</si>
  <si>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</si>
  <si>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</si>
  <si>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</si>
  <si>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</si>
  <si>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</si>
  <si>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</si>
  <si>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</si>
  <si>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</si>
  <si>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</si>
  <si>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</si>
  <si>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</si>
  <si>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</si>
  <si>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</si>
  <si>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</si>
  <si>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</si>
  <si>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</si>
  <si>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</si>
  <si>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</si>
  <si>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</si>
  <si>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</si>
  <si>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</si>
  <si>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</si>
  <si>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</si>
  <si>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</si>
  <si>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</si>
  <si>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</si>
  <si>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</si>
  <si>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</si>
  <si>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</si>
  <si>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</si>
  <si>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</si>
  <si>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</si>
  <si>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</si>
  <si>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</si>
  <si>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</si>
  <si>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</si>
  <si>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</si>
  <si>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</si>
  <si>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</si>
  <si>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</si>
  <si>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</si>
  <si>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</si>
  <si>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</si>
  <si>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</si>
  <si>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</si>
  <si>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</si>
  <si>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</si>
  <si>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</si>
  <si>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</si>
  <si>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</si>
  <si>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</si>
  <si>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</si>
  <si>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</si>
  <si>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</si>
  <si>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</si>
  <si>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</si>
  <si>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</si>
  <si>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</si>
  <si>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</si>
  <si>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</si>
  <si>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</si>
  <si>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</si>
  <si>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</si>
  <si>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</si>
  <si>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</si>
  <si>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</si>
  <si>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</si>
  <si>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</si>
  <si>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</si>
  <si>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</si>
  <si>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</si>
  <si>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</si>
  <si>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</si>
  <si>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</si>
  <si>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</si>
  <si>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</si>
  <si>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</si>
  <si>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</si>
  <si>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</si>
  <si>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</si>
  <si>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</si>
  <si>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</si>
  <si>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</si>
  <si>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</si>
  <si>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</si>
  <si>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</si>
  <si>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</si>
  <si>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</si>
  <si>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</si>
  <si>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</si>
  <si>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</si>
  <si>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</si>
  <si>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</si>
  <si>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</si>
  <si>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</si>
  <si>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</si>
  <si>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</si>
  <si>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</si>
  <si>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</si>
  <si>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</si>
  <si>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</si>
  <si>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</si>
  <si>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</si>
  <si>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</si>
  <si>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</si>
  <si>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</si>
  <si>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</si>
  <si>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</si>
  <si>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</si>
  <si>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</si>
  <si>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</si>
  <si>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</si>
  <si>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</si>
  <si>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</si>
  <si>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</si>
  <si>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</si>
  <si>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</si>
  <si>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</si>
  <si>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</si>
  <si>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</si>
  <si>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</si>
  <si>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</si>
  <si>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</si>
  <si>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</si>
  <si>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</si>
  <si>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</si>
  <si>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</si>
  <si>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</si>
  <si>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</si>
  <si>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</si>
  <si>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</si>
  <si>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</si>
  <si>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</si>
  <si>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</si>
  <si>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</si>
  <si>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</si>
  <si>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</si>
  <si>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</si>
  <si>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</si>
  <si>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</si>
  <si>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</si>
  <si>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</si>
  <si>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</si>
  <si>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</si>
  <si>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</si>
  <si>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</si>
  <si>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</si>
  <si>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</si>
  <si>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</si>
  <si>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</si>
  <si>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</si>
  <si>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</si>
  <si>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</si>
  <si>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</si>
  <si>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</si>
  <si>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</si>
  <si>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</si>
  <si>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</si>
  <si>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</si>
  <si>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</si>
  <si>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</si>
  <si>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</si>
  <si>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</si>
  <si>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</si>
  <si>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</si>
  <si>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</si>
  <si>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</si>
  <si>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</si>
  <si>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</si>
  <si>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</si>
  <si>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</si>
  <si>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</si>
  <si>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</si>
  <si>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</si>
  <si>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</si>
  <si>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</si>
  <si>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</si>
  <si>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</si>
  <si>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</si>
  <si>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</si>
  <si>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</si>
  <si>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</si>
  <si>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</si>
  <si>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</si>
  <si>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</si>
  <si>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</si>
  <si>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</si>
  <si>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</si>
  <si>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</si>
  <si>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</si>
  <si>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</si>
  <si>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</si>
  <si>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</si>
  <si>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</si>
  <si>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</si>
  <si>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</si>
  <si>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</si>
  <si>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</si>
  <si>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</si>
  <si>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</si>
  <si>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</si>
  <si>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</si>
  <si>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</si>
  <si>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</si>
  <si>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</si>
  <si>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</si>
  <si>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</si>
  <si>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</si>
  <si>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</si>
  <si>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</si>
  <si>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</si>
  <si>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</si>
  <si>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</si>
  <si>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</si>
  <si>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</si>
  <si>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</si>
  <si>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</si>
  <si>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</si>
  <si>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</si>
  <si>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</si>
  <si>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</si>
  <si>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</si>
  <si>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</si>
  <si>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</si>
  <si>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</si>
  <si>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</si>
  <si>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</si>
  <si>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</si>
  <si>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</si>
  <si>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</si>
  <si>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</si>
  <si>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</si>
  <si>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</si>
  <si>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</si>
  <si>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</si>
  <si>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</si>
  <si>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</si>
  <si>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</si>
  <si>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</si>
  <si>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</si>
  <si>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</si>
  <si>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</si>
  <si>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</si>
  <si>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</si>
  <si>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</si>
  <si>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</si>
  <si>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</si>
  <si>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</si>
  <si>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</si>
  <si>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</si>
  <si>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</si>
  <si>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</si>
  <si>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</si>
  <si>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</si>
  <si>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</si>
  <si>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</si>
  <si>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</si>
  <si>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</si>
  <si>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</si>
  <si>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</si>
  <si>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</si>
  <si>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</si>
  <si>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</si>
  <si>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</si>
  <si>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</si>
  <si>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</si>
  <si>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</si>
  <si>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</si>
  <si>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</si>
  <si>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</si>
  <si>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</si>
  <si>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</si>
  <si>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</si>
  <si>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</si>
  <si>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</si>
  <si>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</si>
  <si>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</si>
  <si>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</si>
  <si>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</si>
  <si>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</si>
  <si>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</si>
  <si>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</si>
  <si>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</si>
  <si>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</si>
  <si>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</si>
  <si>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</si>
  <si>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</si>
  <si>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</si>
  <si>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</si>
  <si>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</si>
  <si>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</si>
  <si>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</si>
  <si>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</si>
  <si>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</si>
  <si>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</si>
  <si>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</si>
  <si>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</si>
  <si>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</si>
  <si>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</si>
  <si>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</si>
  <si>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</si>
  <si>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</si>
  <si>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</si>
  <si>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</si>
  <si>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</si>
  <si>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</si>
  <si>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</si>
  <si>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</si>
  <si>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</si>
  <si>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</si>
  <si>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</si>
  <si>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</si>
  <si>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</si>
  <si>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</si>
  <si>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</si>
  <si>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</si>
  <si>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</si>
  <si>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</si>
  <si>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</si>
  <si>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</si>
  <si>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</si>
  <si>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</si>
  <si>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</si>
  <si>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</si>
  <si>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</si>
  <si>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</si>
  <si>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</si>
  <si>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</si>
  <si>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</si>
  <si>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</si>
  <si>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</si>
  <si>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</si>
  <si>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</si>
  <si>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</si>
  <si>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</si>
  <si>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</si>
  <si>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</si>
  <si>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</si>
  <si>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</si>
  <si>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</si>
  <si>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</si>
  <si>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</si>
  <si>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</si>
  <si>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</si>
  <si>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</si>
  <si>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</si>
  <si>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</si>
  <si>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</si>
  <si>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</si>
  <si>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</si>
  <si>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</si>
  <si>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</si>
  <si>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</si>
  <si>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</si>
  <si>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</si>
  <si>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</si>
  <si>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</si>
  <si>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</si>
  <si>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</si>
  <si>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</si>
  <si>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</si>
  <si>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</si>
  <si>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</si>
  <si>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</si>
  <si>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</si>
  <si>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</si>
  <si>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</si>
  <si>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</si>
  <si>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</si>
  <si>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</si>
  <si>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</si>
  <si>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</si>
  <si>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</si>
  <si>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</si>
  <si>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</si>
  <si>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</si>
  <si>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</si>
  <si>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</si>
  <si>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</si>
  <si>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</si>
  <si>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</si>
  <si>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</si>
  <si>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</si>
  <si>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</si>
  <si>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</si>
  <si>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</si>
  <si>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</si>
  <si>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</si>
  <si>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</si>
  <si>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</si>
  <si>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</si>
  <si>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</si>
  <si>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</si>
  <si>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</si>
  <si>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</si>
  <si>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</si>
  <si>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</si>
  <si>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</si>
  <si>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</si>
  <si>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</si>
  <si>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</si>
  <si>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</si>
  <si>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</si>
  <si>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</si>
  <si>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</si>
  <si>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</si>
  <si>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</si>
  <si>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</si>
  <si>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</si>
  <si>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</si>
  <si>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</si>
  <si>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</si>
  <si>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</si>
  <si>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</si>
  <si>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</si>
  <si>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</si>
  <si>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</si>
  <si>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</si>
  <si>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</si>
  <si>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</si>
  <si>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</si>
  <si>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</si>
  <si>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</si>
  <si>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</si>
  <si>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</si>
  <si>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</si>
  <si>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</si>
  <si>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</si>
  <si>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</si>
  <si>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</si>
  <si>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</si>
  <si>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</si>
  <si>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</si>
  <si>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</si>
  <si>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</si>
  <si>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</si>
  <si>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</si>
  <si>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</si>
  <si>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</si>
  <si>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</si>
  <si>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</si>
  <si>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</si>
  <si>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</si>
  <si>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</si>
  <si>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</si>
  <si>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</si>
  <si>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</si>
  <si>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</si>
  <si>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</si>
  <si>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</si>
  <si>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</si>
  <si>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</si>
  <si>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</si>
  <si>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</si>
  <si>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</si>
  <si>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</si>
  <si>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</si>
  <si>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</si>
  <si>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</si>
  <si>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</si>
  <si>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</si>
  <si>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</si>
  <si>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</si>
  <si>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</si>
  <si>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</si>
  <si>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</si>
  <si>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</si>
  <si>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</si>
  <si>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</si>
  <si>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</si>
  <si>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</si>
  <si>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</si>
  <si>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</si>
  <si>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</si>
  <si>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</si>
  <si>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</si>
  <si>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</si>
  <si>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</si>
  <si>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</si>
  <si>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</si>
  <si>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</si>
  <si>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</si>
  <si>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</si>
  <si>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</si>
  <si>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</si>
  <si>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</si>
  <si>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</si>
  <si>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</si>
  <si>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</si>
  <si>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</si>
  <si>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</si>
  <si>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</si>
  <si>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</si>
  <si>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</si>
  <si>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</si>
  <si>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</si>
  <si>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</si>
  <si>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</si>
  <si>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</si>
  <si>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</si>
  <si>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</si>
  <si>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</si>
  <si>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</si>
  <si>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</si>
  <si>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</si>
  <si>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</si>
  <si>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</si>
  <si>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</si>
  <si>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</si>
  <si>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</si>
  <si>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</si>
  <si>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</si>
  <si>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</si>
  <si>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</si>
  <si>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</si>
  <si>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</si>
  <si>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</si>
  <si>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</si>
  <si>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</si>
  <si>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</si>
  <si>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</si>
  <si>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</si>
  <si>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</si>
  <si>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</si>
  <si>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</si>
  <si>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</si>
  <si>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</si>
  <si>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</si>
  <si>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</si>
  <si>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</si>
  <si>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</si>
  <si>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</si>
  <si>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</si>
  <si>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</si>
  <si>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</si>
  <si>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</si>
  <si>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</si>
  <si>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</si>
  <si>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</si>
  <si>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</si>
  <si>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</si>
  <si>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</si>
  <si>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</si>
  <si>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</si>
  <si>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</si>
  <si>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</si>
  <si>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</si>
  <si>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</si>
  <si>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</si>
  <si>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</si>
  <si>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</si>
  <si>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</si>
  <si>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</si>
  <si>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</si>
  <si>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</si>
  <si>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</si>
  <si>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</si>
  <si>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</si>
  <si>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</si>
  <si>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</si>
  <si>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</si>
  <si>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</si>
  <si>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</si>
  <si>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</si>
  <si>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</si>
  <si>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</si>
  <si>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</si>
  <si>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</si>
  <si>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</si>
  <si>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</si>
  <si>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</si>
  <si>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</si>
  <si>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</si>
  <si>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</si>
  <si>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</si>
  <si>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</si>
  <si>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</si>
  <si>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</si>
  <si>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</si>
  <si>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</si>
  <si>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</si>
  <si>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</si>
  <si>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</si>
  <si>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</si>
  <si>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</si>
  <si>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</si>
  <si>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</si>
  <si>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</si>
  <si>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</si>
  <si>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</si>
  <si>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</si>
  <si>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</si>
  <si>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</si>
  <si>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</si>
  <si>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</si>
  <si>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</si>
  <si>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</si>
  <si>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</si>
  <si>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</si>
  <si>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</si>
  <si>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</si>
  <si>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</si>
  <si>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</si>
  <si>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</si>
  <si>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</si>
  <si>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</si>
  <si>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</si>
  <si>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</si>
  <si>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</si>
  <si>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</si>
  <si>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</si>
  <si>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</si>
  <si>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</si>
  <si>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</si>
  <si>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</si>
  <si>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</si>
  <si>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</si>
  <si>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</si>
  <si>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</si>
  <si>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</si>
  <si>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</si>
  <si>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</si>
  <si>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</si>
  <si>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</si>
  <si>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</si>
  <si>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</si>
  <si>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</si>
  <si>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</si>
  <si>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</si>
  <si>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</si>
  <si>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</si>
  <si>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</si>
  <si>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</si>
  <si>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</si>
  <si>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</si>
  <si>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</si>
  <si>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</si>
  <si>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</si>
  <si>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</si>
  <si>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</si>
  <si>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</si>
  <si>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</si>
  <si>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</si>
  <si>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</si>
  <si>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</si>
  <si>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</si>
  <si>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</si>
  <si>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</si>
  <si>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</si>
  <si>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</si>
  <si>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</si>
  <si>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</si>
  <si>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</si>
  <si>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</si>
  <si>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</si>
  <si>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</si>
  <si>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</si>
  <si>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</si>
  <si>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</si>
  <si>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</si>
  <si>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</si>
  <si>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</si>
  <si>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</si>
  <si>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</si>
  <si>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</si>
  <si>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</si>
  <si>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</si>
  <si>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</si>
  <si>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</si>
  <si>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</si>
  <si>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</si>
  <si>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</si>
  <si>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</si>
  <si>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</si>
  <si>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</si>
  <si>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</si>
  <si>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</si>
  <si>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</si>
  <si>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</si>
  <si>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</si>
  <si>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</si>
  <si>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</si>
  <si>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</si>
  <si>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</si>
  <si>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</si>
  <si>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</si>
  <si>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</si>
  <si>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</si>
  <si>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</si>
  <si>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</si>
  <si>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</si>
  <si>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</si>
  <si>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</si>
  <si>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</si>
  <si>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</si>
  <si>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</si>
  <si>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</si>
  <si>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</si>
  <si>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</si>
  <si>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</si>
  <si>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</si>
  <si>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</si>
  <si>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</si>
  <si>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</si>
  <si>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</si>
  <si>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</si>
  <si>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</si>
  <si>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</si>
  <si>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</si>
  <si>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</si>
  <si>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</si>
  <si>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</si>
  <si>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</si>
  <si>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</si>
  <si>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</si>
  <si>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</si>
  <si>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</si>
  <si>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</si>
  <si>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</si>
  <si>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</si>
  <si>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</si>
  <si>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</si>
  <si>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</si>
  <si>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</si>
  <si>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</si>
  <si>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</si>
  <si>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</si>
  <si>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</si>
  <si>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</si>
  <si>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</si>
  <si>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</si>
  <si>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</si>
  <si>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</si>
  <si>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</si>
  <si>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</si>
  <si>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</si>
  <si>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</si>
  <si>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</si>
  <si>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</si>
  <si>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</si>
  <si>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</si>
  <si>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</si>
  <si>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</si>
  <si>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</si>
  <si>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</si>
  <si>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</si>
  <si>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</si>
  <si>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</si>
  <si>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</si>
  <si>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</si>
  <si>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</si>
  <si>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</si>
  <si>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</si>
  <si>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</si>
  <si>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</si>
  <si>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</si>
  <si>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</si>
  <si>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</si>
  <si>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</si>
  <si>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</si>
  <si>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</si>
  <si>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</si>
  <si>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</si>
  <si>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</si>
  <si>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</si>
  <si>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</si>
  <si>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</si>
  <si>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</si>
  <si>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</si>
  <si>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</si>
  <si>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</si>
  <si>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</si>
  <si>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</si>
  <si>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</si>
  <si>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</si>
  <si>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</si>
  <si>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</si>
  <si>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</si>
  <si>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</si>
  <si>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</si>
  <si>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</si>
  <si>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</si>
  <si>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</si>
  <si>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</si>
  <si>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</si>
  <si>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</si>
  <si>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</si>
  <si>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</si>
  <si>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</si>
  <si>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</si>
  <si>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</si>
  <si>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</si>
  <si>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</si>
  <si>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</si>
  <si>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</si>
  <si>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</si>
  <si>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</si>
  <si>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</si>
  <si>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</si>
  <si>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</si>
  <si>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</si>
  <si>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</si>
  <si>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</si>
  <si>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</si>
  <si>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</si>
  <si>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</si>
  <si>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</si>
  <si>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</si>
  <si>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</si>
  <si>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</si>
  <si>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</si>
  <si>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</si>
  <si>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</si>
  <si>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</si>
  <si>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</si>
  <si>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</si>
  <si>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</si>
  <si>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</si>
  <si>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</si>
  <si>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</si>
  <si>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</si>
  <si>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</si>
  <si>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</si>
  <si>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</si>
  <si>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</si>
  <si>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</si>
  <si>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</si>
  <si>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</si>
  <si>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</si>
  <si>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</si>
  <si>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</si>
  <si>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</si>
  <si>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</si>
  <si>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</si>
  <si>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</si>
  <si>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</si>
  <si>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</si>
  <si>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</si>
  <si>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</si>
  <si>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</si>
  <si>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</si>
  <si>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</si>
  <si>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</si>
  <si>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</si>
  <si>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</si>
  <si>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</si>
  <si>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</si>
  <si>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</si>
  <si>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</si>
  <si>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</si>
  <si>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</si>
  <si>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</si>
  <si>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</si>
  <si>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</si>
  <si>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</si>
  <si>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</si>
  <si>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</si>
  <si>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</si>
  <si>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</si>
  <si>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</si>
  <si>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</si>
  <si>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</si>
  <si>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</si>
  <si>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</si>
  <si>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</si>
  <si>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</si>
  <si>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</si>
  <si>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</si>
  <si>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</si>
  <si>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</si>
  <si>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</si>
  <si>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</si>
  <si>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</si>
  <si>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</si>
  <si>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</si>
  <si>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</si>
  <si>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</si>
  <si>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</si>
  <si>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</si>
  <si>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</si>
  <si>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</si>
  <si>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</si>
  <si>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</si>
  <si>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</si>
  <si>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</si>
  <si>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</si>
  <si>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</si>
  <si>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</si>
  <si>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</si>
  <si>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</si>
  <si>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</si>
  <si>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</si>
  <si>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</si>
  <si>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</si>
  <si>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</si>
  <si>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</si>
  <si>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</si>
  <si>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</si>
  <si>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</si>
  <si>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</si>
  <si>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</si>
  <si>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</si>
  <si>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</si>
  <si>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</si>
  <si>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</si>
  <si>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</si>
  <si>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</si>
  <si>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</si>
  <si>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</si>
  <si>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</si>
  <si>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</si>
  <si>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</si>
  <si>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</si>
  <si>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</si>
  <si>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</si>
  <si>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</si>
  <si>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</si>
  <si>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</si>
  <si>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</si>
  <si>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</si>
  <si>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</si>
  <si>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</si>
  <si>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</si>
  <si>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</si>
  <si>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</si>
  <si>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</si>
  <si>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</si>
  <si>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</si>
  <si>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</si>
  <si>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</si>
  <si>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</si>
  <si>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</si>
  <si>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</si>
  <si>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</si>
  <si>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</si>
  <si>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</si>
  <si>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</si>
  <si>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</si>
  <si>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</si>
  <si>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</si>
  <si>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</si>
  <si>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</si>
  <si>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</si>
  <si>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</si>
  <si>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</si>
  <si>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</si>
  <si>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</si>
  <si>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</si>
  <si>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</si>
  <si>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</si>
  <si>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</si>
  <si>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</si>
  <si>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</si>
  <si>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</si>
  <si>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</si>
  <si>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</si>
  <si>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</si>
  <si>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</si>
  <si>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</si>
  <si>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</si>
  <si>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</si>
  <si>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</si>
  <si>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</si>
  <si>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</si>
  <si>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</si>
  <si>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</si>
  <si>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</si>
  <si>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</si>
  <si>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</si>
  <si>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</si>
  <si>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</si>
  <si>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</si>
  <si>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</si>
  <si>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</si>
  <si>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</si>
  <si>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</si>
  <si>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</si>
  <si>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</si>
  <si>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</si>
  <si>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</si>
  <si>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</si>
  <si>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</si>
  <si>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</si>
  <si>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</si>
  <si>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</si>
  <si>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</si>
  <si>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</si>
  <si>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</si>
  <si>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</si>
  <si>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</si>
  <si>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</si>
  <si>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</si>
  <si>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</si>
  <si>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</si>
  <si>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</si>
  <si>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</si>
  <si>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</si>
  <si>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</si>
  <si>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</si>
  <si>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</si>
  <si>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</si>
  <si>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</si>
  <si>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</si>
  <si>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</si>
  <si>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</si>
  <si>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</si>
  <si>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</si>
  <si>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</si>
  <si>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</si>
  <si>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</si>
  <si>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</si>
  <si>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</si>
  <si>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</si>
  <si>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</si>
  <si>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</si>
  <si>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</si>
  <si>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</si>
  <si>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</si>
  <si>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</si>
  <si>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</si>
  <si>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</si>
  <si>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</si>
  <si>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</si>
  <si>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</si>
  <si>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</si>
  <si>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</si>
  <si>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</si>
  <si>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</si>
  <si>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</si>
  <si>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</si>
  <si>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</si>
  <si>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</si>
  <si>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</si>
  <si>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</si>
  <si>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</si>
  <si>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</si>
  <si>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</si>
  <si>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</si>
  <si>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</si>
  <si>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</si>
  <si>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</si>
  <si>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</si>
  <si>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</si>
  <si>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</si>
  <si>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</si>
  <si>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</si>
  <si>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</si>
  <si>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</si>
  <si>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</si>
  <si>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</si>
  <si>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</si>
  <si>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</si>
  <si>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</si>
  <si>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</si>
  <si>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</si>
  <si>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</si>
  <si>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</si>
  <si>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</si>
  <si>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</si>
  <si>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</si>
  <si>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</si>
  <si>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</si>
  <si>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</si>
  <si>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</si>
  <si>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</si>
  <si>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</si>
  <si>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</si>
  <si>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</si>
  <si>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</si>
  <si>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</si>
  <si>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</si>
  <si>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</si>
  <si>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</si>
  <si>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</si>
  <si>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</si>
  <si>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</si>
  <si>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</si>
  <si>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</si>
  <si>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</si>
  <si>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</si>
  <si>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</si>
  <si>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</si>
  <si>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</si>
  <si>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</si>
  <si>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</si>
  <si>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</si>
  <si>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</si>
  <si>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</si>
  <si>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</si>
  <si>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</si>
  <si>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</si>
  <si>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</si>
  <si>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</si>
  <si>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</si>
  <si>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</si>
  <si>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</si>
  <si>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</si>
  <si>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</si>
  <si>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</si>
  <si>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</si>
  <si>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</si>
  <si>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</si>
  <si>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</si>
  <si>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</si>
  <si>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</si>
  <si>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</si>
  <si>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</si>
  <si>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</si>
  <si>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</si>
  <si>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</si>
  <si>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</si>
  <si>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</si>
  <si>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</si>
  <si>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</si>
  <si>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</si>
  <si>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</si>
  <si>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</si>
  <si>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</si>
  <si>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</si>
  <si>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</si>
  <si>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</si>
  <si>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</si>
  <si>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</si>
  <si>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</si>
  <si>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</si>
  <si>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</si>
  <si>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</si>
  <si>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</si>
  <si>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</si>
  <si>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</si>
  <si>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</si>
  <si>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</si>
  <si>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</si>
  <si>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</si>
  <si>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</si>
  <si>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</si>
  <si>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</si>
  <si>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</si>
  <si>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</si>
  <si>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</si>
  <si>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</si>
  <si>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</si>
  <si>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</si>
  <si>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</si>
  <si>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</si>
  <si>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</si>
  <si>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</si>
  <si>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</si>
  <si>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</si>
  <si>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</si>
  <si>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</si>
  <si>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</si>
  <si>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</si>
  <si>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</si>
  <si>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</si>
  <si>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</si>
  <si>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</si>
  <si>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</si>
  <si>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</si>
  <si>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</si>
  <si>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</si>
  <si>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</si>
  <si>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</si>
  <si>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</si>
  <si>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</si>
  <si>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</si>
  <si>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</si>
  <si>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</si>
  <si>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</si>
  <si>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</si>
  <si>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</si>
  <si>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</si>
  <si>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</si>
  <si>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</si>
  <si>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</si>
  <si>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</si>
  <si>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</si>
  <si>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</si>
  <si>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</si>
  <si>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</si>
  <si>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</si>
  <si>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</si>
  <si>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</si>
  <si>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</si>
  <si>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</si>
  <si>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</si>
  <si>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</si>
  <si>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</si>
  <si>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</si>
  <si>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</si>
  <si>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</si>
  <si>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</si>
  <si>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</si>
  <si>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</si>
  <si>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</si>
  <si>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</si>
  <si>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</si>
  <si>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</si>
  <si>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</si>
  <si>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</si>
  <si>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</si>
  <si>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</si>
  <si>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</si>
  <si>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</si>
  <si>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</si>
  <si>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</si>
  <si>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</si>
  <si>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</si>
  <si>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</si>
  <si>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</si>
  <si>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</si>
  <si>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</si>
  <si>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</si>
  <si>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</si>
  <si>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</si>
  <si>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</si>
  <si>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</si>
  <si>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</si>
  <si>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</si>
  <si>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</si>
  <si>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</si>
  <si>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</si>
  <si>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</si>
  <si>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</si>
  <si>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</si>
  <si>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</si>
  <si>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</si>
  <si>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</si>
  <si>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</si>
  <si>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</si>
  <si>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</si>
  <si>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</si>
  <si>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</si>
  <si>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</si>
  <si>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</si>
  <si>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</si>
  <si>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</si>
  <si>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</si>
  <si>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</si>
  <si>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</si>
  <si>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</si>
  <si>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</si>
  <si>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</si>
  <si>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</si>
  <si>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</si>
  <si>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</si>
  <si>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</si>
  <si>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</si>
  <si>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</si>
  <si>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</si>
  <si>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</si>
  <si>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</si>
  <si>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</si>
  <si>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</si>
  <si>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</si>
  <si>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</si>
  <si>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</si>
  <si>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</si>
  <si>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</si>
  <si>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</si>
  <si>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</si>
  <si>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</si>
  <si>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</si>
  <si>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</si>
  <si>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</si>
  <si>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</si>
  <si>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</si>
  <si>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</si>
  <si>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</si>
  <si>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</si>
  <si>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</si>
  <si>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</si>
  <si>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</si>
  <si>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</si>
  <si>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</si>
  <si>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</si>
  <si>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</si>
  <si>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</si>
  <si>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</si>
  <si>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</si>
  <si>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</si>
  <si>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</si>
  <si>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</si>
  <si>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</si>
  <si>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</si>
  <si>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</si>
  <si>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</si>
  <si>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</si>
  <si>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</si>
  <si>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</si>
  <si>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</si>
  <si>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</si>
  <si>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</si>
  <si>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</si>
  <si>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</si>
  <si>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</si>
  <si>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</si>
  <si>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</si>
  <si>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</si>
  <si>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</si>
  <si>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</si>
  <si>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</si>
  <si>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</si>
  <si>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</si>
  <si>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</si>
  <si>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</si>
  <si>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</si>
  <si>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</si>
  <si>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</si>
  <si>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</si>
  <si>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</si>
  <si>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</si>
  <si>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</si>
  <si>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</si>
  <si>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</si>
  <si>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</si>
  <si>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</si>
  <si>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</si>
  <si>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</si>
  <si>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</si>
  <si>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</si>
  <si>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</si>
  <si>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</si>
  <si>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</si>
  <si>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</si>
  <si>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</si>
  <si>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</si>
  <si>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</si>
  <si>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</si>
  <si>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</si>
  <si>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</si>
  <si>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</si>
  <si>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</si>
  <si>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</si>
  <si>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</si>
  <si>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</si>
  <si>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</si>
  <si>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</si>
  <si>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</si>
  <si>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</si>
  <si>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</si>
  <si>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</si>
  <si>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</si>
  <si>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</si>
  <si>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</si>
  <si>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</si>
  <si>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</si>
  <si>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</si>
  <si>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</si>
  <si>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</si>
  <si>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</si>
  <si>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</si>
  <si>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</si>
  <si>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</si>
  <si>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</si>
  <si>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</si>
  <si>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</si>
  <si>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</si>
  <si>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</si>
  <si>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</si>
  <si>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</si>
  <si>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</si>
  <si>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</si>
  <si>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</si>
  <si>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</si>
  <si>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</si>
  <si>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</si>
  <si>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</si>
  <si>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</si>
  <si>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</si>
  <si>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</si>
  <si>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</si>
  <si>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</si>
  <si>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</si>
  <si>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</si>
  <si>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</si>
  <si>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</si>
  <si>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</si>
  <si>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</si>
  <si>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</si>
  <si>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</si>
  <si>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</si>
  <si>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</si>
  <si>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</si>
  <si>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</si>
  <si>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</si>
  <si>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</si>
  <si>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</si>
  <si>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</si>
  <si>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</si>
  <si>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</si>
  <si>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</si>
  <si>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</si>
  <si>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</si>
  <si>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</si>
  <si>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</si>
  <si>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</si>
  <si>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</si>
  <si>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</si>
  <si>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</si>
  <si>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</si>
  <si>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</si>
  <si>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</si>
  <si>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</si>
  <si>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</si>
  <si>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</si>
  <si>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</si>
  <si>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</si>
  <si>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</si>
  <si>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</si>
  <si>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</si>
  <si>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</si>
  <si>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</si>
  <si>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</si>
  <si>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</si>
  <si>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</si>
  <si>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</si>
  <si>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</si>
  <si>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</si>
  <si>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</si>
  <si>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</si>
  <si>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</si>
  <si>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</si>
  <si>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</si>
  <si>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</si>
  <si>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</si>
  <si>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</si>
  <si>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</si>
  <si>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</si>
  <si>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</si>
  <si>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</si>
  <si>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</si>
  <si>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</si>
  <si>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</si>
  <si>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</si>
  <si>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</si>
  <si>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</si>
  <si>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</si>
  <si>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</si>
  <si>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</si>
  <si>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</si>
  <si>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</si>
  <si>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</si>
  <si>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</si>
  <si>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</si>
  <si>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</si>
  <si>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</si>
  <si>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</si>
  <si>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</si>
  <si>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</si>
  <si>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</si>
  <si>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</si>
  <si>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</si>
  <si>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</si>
  <si>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</si>
  <si>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</si>
  <si>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</si>
  <si>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</si>
  <si>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</si>
  <si>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</si>
  <si>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</si>
  <si>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</si>
  <si>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</si>
  <si>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</si>
  <si>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</si>
  <si>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</si>
  <si>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</si>
  <si>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</si>
  <si>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</si>
  <si>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</si>
  <si>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</si>
  <si>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</si>
  <si>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</si>
  <si>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</si>
  <si>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</si>
  <si>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</si>
  <si>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</si>
  <si>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</si>
  <si>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</si>
  <si>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</si>
  <si>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</si>
  <si>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</si>
  <si>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</si>
  <si>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</si>
  <si>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</si>
  <si>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</si>
  <si>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</si>
  <si>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</si>
  <si>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</si>
  <si>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</si>
  <si>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</si>
  <si>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</si>
  <si>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</si>
  <si>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</si>
  <si>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</si>
  <si>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</si>
  <si>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</si>
  <si>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</si>
  <si>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</si>
  <si>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</si>
  <si>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</si>
  <si>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</si>
  <si>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</si>
  <si>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</si>
  <si>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</si>
  <si>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</si>
  <si>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</si>
  <si>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</si>
  <si>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</si>
  <si>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</si>
  <si>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</si>
  <si>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</si>
  <si>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</si>
  <si>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</si>
  <si>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</si>
  <si>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</si>
  <si>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</si>
  <si>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</si>
  <si>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</si>
  <si>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</si>
  <si>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</si>
  <si>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</si>
  <si>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</si>
  <si>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</si>
  <si>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</si>
  <si>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</si>
  <si>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</si>
  <si>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</si>
  <si>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</si>
  <si>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</si>
  <si>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</si>
  <si>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</si>
  <si>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</si>
  <si>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</si>
  <si>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</si>
  <si>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</si>
  <si>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</si>
  <si>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</si>
  <si>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</si>
  <si>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</si>
  <si>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</si>
  <si>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</si>
  <si>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</si>
  <si>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</si>
  <si>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</si>
  <si>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</si>
  <si>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</si>
  <si>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</si>
  <si>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</si>
  <si>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</si>
  <si>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</si>
  <si>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</si>
  <si>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</si>
  <si>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</si>
  <si>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</si>
  <si>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</si>
  <si>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</si>
  <si>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</si>
  <si>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</si>
  <si>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</si>
  <si>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</si>
  <si>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</si>
  <si>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</si>
  <si>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</si>
  <si>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 xml:space="preserve">UNION  TEMPORAL  COOMHOGAR PEQUEÑOS SUEÑOS </t>
  </si>
  <si>
    <t>COOPERATIVA DE BIENESTAR SOCIAL  COOBISOCIAL</t>
  </si>
  <si>
    <t>N/A</t>
  </si>
  <si>
    <t>FUNDACION PARA EL DESARROLLO DE LA EDUCACIÓN  FUNDAPRE</t>
  </si>
  <si>
    <t>15/05/2017</t>
  </si>
  <si>
    <t>14/08/2017</t>
  </si>
  <si>
    <t>15/08/2017</t>
  </si>
  <si>
    <t>31/10/2017</t>
  </si>
  <si>
    <t xml:space="preserve">CORPORACION DIGNIFICAR </t>
  </si>
  <si>
    <t>15/01/2018</t>
  </si>
  <si>
    <t>15/12/2018</t>
  </si>
  <si>
    <t>20/01/2019</t>
  </si>
  <si>
    <t>21/10/2019</t>
  </si>
  <si>
    <t xml:space="preserve">TRABAJAR POR EL DESARROLLO Y LA PROTECCIÓN  INTEGRAL DE LA PRIMERA  INFANCIA NIÑOS Y NIÑAS DE CERO A CINCO AÑOS </t>
  </si>
  <si>
    <t xml:space="preserve">PRESTAR SERVICIO DE ATENCIÓN COMO A NIÑOS Y NIÑAS PERTENECIENTES A POBLACIÓN EN CONDICIONES DE VULNERABILIDAD, EN EL MARCO DE LA POLITICA DE ESTADO PARA EL DESARROLLO INTEGRAL PARA  LA PRIMERA  INFANCIA EN LA MODALIDAD  INSTITUCIONAL  </t>
  </si>
  <si>
    <t xml:space="preserve">PRESTAR SERVICIOS DE ATENCION COMO COORDINADORA A NIÑOS Y NIÑAS PERTENECIENTES  A POBLACIÓN EN CONDICIONES DE VULNERABILIDAD, EN EL MARCO DE LA POLITICA DE ESTADO PARA EL DESARROLLO INTEGRAL PARA LA PRIMERA  INFANCIA  EN LA MODALIDAD  INSTITUCIONAL </t>
  </si>
  <si>
    <t>76,26,20,295</t>
  </si>
  <si>
    <t>76,26,20,305</t>
  </si>
  <si>
    <t>76,26,20,451</t>
  </si>
  <si>
    <t>76,26,20,452</t>
  </si>
  <si>
    <t>76,26,20,453</t>
  </si>
  <si>
    <t>01/04/2020</t>
  </si>
  <si>
    <t>30/11/2020</t>
  </si>
  <si>
    <t>76,26,20,454</t>
  </si>
  <si>
    <t>1/04/2020</t>
  </si>
  <si>
    <t>76,26,20,489</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</si>
  <si>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t>
  </si>
  <si>
    <t xml:space="preserv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</si>
  <si>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</si>
  <si>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 xml:space="preserve">MARIA  DALIA MUÑOZ </t>
  </si>
  <si>
    <t>CALLE 2  No., 42-23 b/ el lido  de Santiago de Cali</t>
  </si>
  <si>
    <t>3143470244 - 3188179748</t>
  </si>
  <si>
    <t>CALLE 2 No. 42-23 de cali</t>
  </si>
  <si>
    <t>fundapequenossuenos@gmail.com</t>
  </si>
  <si>
    <t>76.26.18.822</t>
  </si>
  <si>
    <t>76.26.18.865</t>
  </si>
  <si>
    <t>19262018-329</t>
  </si>
  <si>
    <t>76.26.18.337</t>
  </si>
  <si>
    <t>19262017-596</t>
  </si>
  <si>
    <t>19262017-597</t>
  </si>
  <si>
    <t>19262016-737</t>
  </si>
  <si>
    <t>19262016-738</t>
  </si>
  <si>
    <t>19262016-739</t>
  </si>
  <si>
    <t>76.26.16.1245</t>
  </si>
  <si>
    <t>19262016-595</t>
  </si>
  <si>
    <t>19262016-593</t>
  </si>
  <si>
    <t>76.26.16.1040</t>
  </si>
  <si>
    <t>76.26.16.796</t>
  </si>
  <si>
    <t>76.26.16.332</t>
  </si>
  <si>
    <t>19262016-209</t>
  </si>
  <si>
    <t>19262016-210</t>
  </si>
  <si>
    <t>19262016-123</t>
  </si>
  <si>
    <t>19262016-125</t>
  </si>
  <si>
    <t>19262015-261</t>
  </si>
  <si>
    <t>19262014-562</t>
  </si>
  <si>
    <t>19262014-441</t>
  </si>
  <si>
    <t>19262014-442</t>
  </si>
  <si>
    <t>19262014-561</t>
  </si>
  <si>
    <t>19262013-306</t>
  </si>
  <si>
    <t>19003472020</t>
  </si>
  <si>
    <t>19003482020</t>
  </si>
  <si>
    <t>Prestar el servicio HCBF tradicional y agrupados, de conformidad con las directrices, lineamientos y parametros establecidos por el ICBF, en armonia con la politica de estado para el desarrollo integral de la primera infancia de cero a siempre</t>
  </si>
  <si>
    <t>Prestar el servicio de educacion inicial en el marco de la atencion a niños y niñas menore de 5 años, o hasta su ingreso al grado de transicion, de conformidad con los manuales operativos de la modalidad y las directrices establecidas por el ICBF, en armonia de la politica de estado para el desarrollo integral de primera finfancia "de cero a siempre" en el servicio centros de desarrollo infantil.</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</si>
  <si>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del estado para el desarrollo integral de la primera infancia "de cero a siempre" en el servicio centros de desarrollo infantil</t>
  </si>
  <si>
    <t xml:space="preserve">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t>
  </si>
  <si>
    <t>Prestar el servicio de atencion a niñas y niños, en el marco de la politica de estado para el desarrollo integral a la primera infancia " de cero a simpre", de conformidad con las directrices, lineamientos y parametros establecidos por el ICBF para los servicios: hogares comunitarios de bienestar familiar , agrupados.</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</si>
  <si>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 en medio familiar</t>
  </si>
  <si>
    <t>Prestar el servicio de atencion a niños y nilas menore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primera finfancia "de cero a siempre" en el servicio centros de desarrollo infantil.</t>
  </si>
  <si>
    <t>Prestar el servicio de atencion a niñ@s menores de 5 años o hasta su ingreso al grado de transicion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</si>
  <si>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Atender a la primera infancial en el marco de la estrategia "de cero a siempre", especificamente a los niños y niñas menores de cinco (5) años de familias en situacion de vulnerabilidad de conformidad con la directrices, lineamientos y parametros establecidos por el ICBF, en las siguientes formas de atencion: hogares comunitarios de bienestar tradicionales, familiares, multiples, agrupados, empresariaes, jarines sociales, fami y hogares comunitarios integrales.</t>
  </si>
  <si>
    <t>Prestar el servicio de atencion, educacion icicial y cuidado a niños y niñas menore de 5 años, o hasta su ingreso al grado de transicion, con el fin de promover el desarrollo integral de la primera infancia con calidad, de conformidad con el lineamiento, el manual operativo y las directrices, parametros y estandares establecidas por el ICBF, en el marco de la estrategia de atencion integral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</si>
  <si>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poe el ICBF en las siguientes formas de atencion: hogares comunitarios de bienestar tradicionales, familiares,multiples, agrupados, empresariales, jardines sociales, FAMI y hogares comunitarios integrales</t>
  </si>
  <si>
    <t>Atender a la primera infancia en el marco de la estrategia "de cero a siempre", especificamente a los niños y niñas menores de cinco años de familias en situacion de vulnerabilidad de conformidad con las directrices, lineamientos y parametros establecidos</t>
  </si>
  <si>
    <t>Atender a la primera infancia en el marco de la estrategia "de cero a siempre", especificamente a los niños y niñas menores de cinco años de familias en situacion de vulnerabilidad de conformidad con las directrices, lineamientos y parametros establecidos por e ICBF, asi como regular las relaciones entre las partes derivadas de la entrega de aportes del ICBF a la entidad administradora del servicio en la modalidad de hogares comunitarios de bienestar en las siguientes formas de atencion: familires, multiples,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</si>
  <si>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 multiples, grupales, emprearias,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</si>
  <si>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 de 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</si>
  <si>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</si>
  <si>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educacion inicial y cuidado a niños y niñas menores de 5 años, o hasta su ingreso al grado de transicion, con el fin de promover el desarrollo integral de la primera infancia con calidad, de conformidad con los lineamiento, manual operativo, las directrices, parametros y estandares establecidos por el ICBF, en el marcode la estrategia de atencion integral "de cero a siempre", asi como regular las relaciones entre las partes derivadas de la entrega de aportes del ICBF a la entidad administradora de servicio, para que esta asuma con su personal y bajo su exclusiva responsabilidad dicha atencion</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</si>
  <si>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bienestrar en las siguientes formas de atencion: familiares, multiples, grupales empresariales, jardiens sociales y en la modalidad FAMI</t>
  </si>
  <si>
    <t>Atender a niños u niñas menores de cinco años, o hasta su ingreso al grado de transicion, en los servicios de educacion inicial y cuidado, con el fin de promover el desarrollo integral de la primera infancia con calidad, de conformidad con los lineamientos, las directrices, parametros y estandares establecidos por el ICBF</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</si>
  <si>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 la entidad administradora del servicio, para que este asuma bajo su exclusiva responsabilidad dicha atencion</t>
  </si>
  <si>
    <t>Realizar la operación de la modalidad de recuperacion nutricional ambulatoria consistente en el suministro, alistamiento, ensamble, transporte y distribucion de paquetes alimentarios de acuerdo a especificacioens tecnicas y de empaque, certificando calidad e inocuidad de cada alimento y el desarrollo de las actividades complementarias, contempladas en el anexo tecnico, en los municipios del cz norte</t>
  </si>
  <si>
    <t>Hogares comunitarios de bienestar familiar, agrupados, de conformidad con las directrices, lineamientos y parámetros establecidos por el ICBF, en armonía con la política de estado para el desarrollo integral a la primera infancia de cero a siempre</t>
  </si>
  <si>
    <t>19001852020</t>
  </si>
  <si>
    <t>19002122020</t>
  </si>
  <si>
    <t>19002322020</t>
  </si>
  <si>
    <t>19002262020</t>
  </si>
  <si>
    <t>19002242020</t>
  </si>
  <si>
    <t>19005732020</t>
  </si>
  <si>
    <t>19005762020</t>
  </si>
  <si>
    <t>19005772020</t>
  </si>
  <si>
    <t>Prestar los servicios de educación inicial en el marco de la atención integral en Centros de Desarrollo Infantil -CDI- y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</si>
  <si>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</si>
  <si>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Centros de Desarrollo Infantil sin arrendo-CDI -,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</si>
  <si>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</si>
  <si>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</si>
  <si>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</si>
  <si>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Amparo Lopez Aguirre</t>
  </si>
  <si>
    <t>amparolopezaguirre@yahoo.es</t>
  </si>
  <si>
    <t xml:space="preserve">Calle 8 N° 16-33 Santander de Quilichao </t>
  </si>
  <si>
    <t>Calle 8 N° 16-33 Santander de Quilichao</t>
  </si>
  <si>
    <t>76,00,715,2020</t>
  </si>
  <si>
    <t>76,00,716,2020</t>
  </si>
  <si>
    <t>76,00,722,2020</t>
  </si>
  <si>
    <t>76,00,731,2020</t>
  </si>
  <si>
    <t>19262016-261</t>
  </si>
  <si>
    <t>19262018-174</t>
  </si>
  <si>
    <t>19262018-175</t>
  </si>
  <si>
    <t>19262018-176</t>
  </si>
  <si>
    <t>19262018-244</t>
  </si>
  <si>
    <t>19262018-267</t>
  </si>
  <si>
    <t>19262018511</t>
  </si>
  <si>
    <t>19001652019</t>
  </si>
  <si>
    <t>19002092019</t>
  </si>
  <si>
    <t>19003182019</t>
  </si>
  <si>
    <t>19003192019</t>
  </si>
  <si>
    <t>Atender a la primera infancia en el marco de la estrategia de cero a siempre, especificamente a los niños y niñas, menoes de cinco (6) años de familias en situacion de vulnerabilidad de conformidad con las directrices, lineamientos y parametros establecidos por el ICBF, asi como regular las relaciones entre las partes dericadas de la entrega de aportes del ICBF  la entidadn administadorea del reservicio en la modalidad de hogares comunitarios de bienestar en las sigueintes formas de atencion: Familiares, multiples, grupales, empresariales, jardines sociales y en la modaldad Fami</t>
  </si>
  <si>
    <t>Prestar el servicio de atencion a niñas y niños, en el marco de la politica de estado para el desarrollo integral a la primera inancia " de cero a simpre", de conformidad con las directrices, lineamientos y parametros establecidos por el ICBF para los servicios: hogares comunitarios de bienestar familiar y agrupados</t>
  </si>
  <si>
    <t>SUAREZ</t>
  </si>
  <si>
    <t>Prestar el servicio centros de desarrollp infantil -CDI- de conformidad con el manual operativo de la modalidad instituxional y las directrices establecidas por el ICBF, en armonia con la politica de estado para el desarrollo integral de la primera infancia de cero a siempre.</t>
  </si>
  <si>
    <t>Prestar los servicios hogares comunitarios de bienestar familiar, de conformidad con las directrices, lineamientos y parametros establecidos por el ICBF, en armonia con la politica de estado para el desarrollo integral de la primera infancia de cero a siempre</t>
  </si>
  <si>
    <t>Prestar los servicios hogares infantiles -HI-, de conformidad con las directrices, lineamientos y parametros establecidos por el ICBF, en armonia con la politica de estado para el desarrollo integral de la primera infancia de cero a siempre</t>
  </si>
  <si>
    <t>Prestar el servicio para la atencion a la primera infancia en los hogares comunitarios de bienestar HCB, de conformidad con el manual operativo de la modalidad comunitaria y lineamiento técnico para la atención a la primera infancia y las directrices establecidas por el ICBF, en armonía con la política de estado para el desarrollo integral a la primera infancia de cero a siempre.</t>
  </si>
  <si>
    <t>Termidado</t>
  </si>
  <si>
    <t>FUNDACION PARA EL DESARROLLO INTEGRAL DEL AREA DE INFLUENCIA DEL PARQUE INDUSTRIAL Y COMERCIAL DEL CAUCA FUNDESINPA</t>
  </si>
  <si>
    <t>Prestacion  de servicios en el marco de la  atención a niñas y niños entre los 2 a 5 años de edad, dentro del área  de Terapia ocupacional y psicología</t>
  </si>
  <si>
    <t xml:space="preserve">FUNDACION CENTRO DONCENTE ESTEBAN PERNET </t>
  </si>
  <si>
    <t xml:space="preserve">CENTRO DE ESTIMULACIÓN TEMPRANA  LA COLINA </t>
  </si>
  <si>
    <t>Brindar  apoyo  a la atención  en la primer a infancia a través de profesionales  especializados</t>
  </si>
  <si>
    <t>PRESTACION DE SERVICIO DE ATENCION A NIÑOS Y NIÑAS ENTRE LOS 2 A 4 AÑOS EN EL AREA DE FONOAUDIOLOGIA, PSICOLOGIA Y TERAPIA OCUPACIONAL</t>
  </si>
  <si>
    <t>1320-2019</t>
  </si>
  <si>
    <t>1321-2011</t>
  </si>
  <si>
    <t>2021-76-10001834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</si>
</sst>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0" fillId="0" borderId="0" xfId="0" applyProtection="1">
      <protection locked="0"/>
    </xf>
    <xf numFmtId="3" fontId="0" fillId="0" borderId="0" xfId="0" applyNumberFormat="1" applyProtection="1">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49" fontId="0" fillId="3" borderId="0" xfId="0" applyNumberFormat="1" applyFill="1" applyAlignment="1" applyProtection="1">
      <alignment vertical="center"/>
      <protection locked="0"/>
    </xf>
    <xf numFmtId="49" fontId="0" fillId="3" borderId="0" xfId="0" applyNumberFormat="1" applyFill="1" applyAlignment="1" applyProtection="1">
      <alignment horizontal="righ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abSelected="1" zoomScale="70" zoomScaleNormal="70" zoomScaleSheetLayoutView="40" zoomScalePageLayoutView="40" workbookViewId="0">
      <selection activeCell="C15" sqref="C15"/>
    </sheetView>
  </sheetViews>
  <sheetFormatPr baseColWidth="10" defaultColWidth="0" defaultRowHeight="14.4"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1.5546875" style="4" hidden="1"/>
  </cols>
  <sheetData>
    <row r="1" spans="1:20" ht="15"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44194.859018634263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8" t="str">
        <f>HYPERLINK("#Integrante_1!B20","IDENTIFICACIÓN DEL OFERENTE")</f>
        <v>IDENTIFICACIÓN DEL OFERENTE</v>
      </c>
      <c r="C8" s="48"/>
      <c r="D8" s="152"/>
      <c r="E8" s="268" t="str">
        <f>HYPERLINK("#Integrante_1!A109","CAPACIDAD RESIDUAL")</f>
        <v>CAPACIDAD RESIDUAL</v>
      </c>
      <c r="F8" s="269"/>
      <c r="G8" s="270"/>
      <c r="H8" s="179"/>
      <c r="I8" s="178" t="str">
        <f>HYPERLINK("#Integrante_1!N162","DISCAPACIDAD")</f>
        <v>DISCAPACIDAD</v>
      </c>
      <c r="J8" s="180"/>
      <c r="K8" s="178" t="str">
        <f>HYPERLINK("#Integrante_1!A188","TRAYECTORIA")</f>
        <v>TRAYECTORIA</v>
      </c>
      <c r="L8" s="36"/>
      <c r="M8" s="36"/>
      <c r="N8" s="36"/>
      <c r="O8" s="43"/>
    </row>
    <row r="9" spans="1:20" ht="30.75" customHeight="1" thickBot="1" x14ac:dyDescent="0.35">
      <c r="A9" s="42"/>
      <c r="B9" s="178" t="str">
        <f>HYPERLINK("#Integrante_1!I20","DATOS CONTRATO INVITACIÓN")</f>
        <v>DATOS CONTRATO INVITACIÓN</v>
      </c>
      <c r="C9" s="48"/>
      <c r="D9" s="48"/>
      <c r="E9" s="268" t="str">
        <f>HYPERLINK("#Integrante_1!A162","TALENTO HUMANO")</f>
        <v>TALENTO HUMANO</v>
      </c>
      <c r="F9" s="269"/>
      <c r="G9" s="270"/>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5">
      <c r="A10" s="42"/>
      <c r="B10" s="178" t="str">
        <f>HYPERLINK("#Integrante_1!B48","EXPERIENCIA TERRITORIAL")</f>
        <v>EXPERIENCIA TERRITORIAL</v>
      </c>
      <c r="C10" s="48"/>
      <c r="D10" s="48"/>
      <c r="E10" s="268" t="str">
        <f>HYPERLINK("#Integrante_1!F162","INFRAESTRUCTURA")</f>
        <v>INFRAESTRUCTURA</v>
      </c>
      <c r="F10" s="269"/>
      <c r="G10" s="270"/>
      <c r="H10" s="179"/>
      <c r="I10" s="178" t="str">
        <f>HYPERLINK("#Integrante_1!L176","VALOR TÉCNICO AGREGADO")</f>
        <v>VALOR TÉCNICO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x14ac:dyDescent="0.3">
      <c r="A18" s="9"/>
      <c r="B18" s="5"/>
      <c r="C18" s="5"/>
      <c r="D18" s="5"/>
      <c r="E18" s="5"/>
      <c r="F18" s="5"/>
      <c r="G18" s="5"/>
      <c r="H18" s="9"/>
      <c r="I18" s="5"/>
      <c r="J18" s="5"/>
      <c r="K18" s="5"/>
      <c r="L18" s="5"/>
      <c r="M18" s="5"/>
      <c r="N18" s="5"/>
      <c r="O18" s="8"/>
    </row>
    <row r="19" spans="1:23" ht="24.6" customHeight="1" x14ac:dyDescent="0.3">
      <c r="A19" s="9"/>
      <c r="B19" s="54" t="s">
        <v>2666</v>
      </c>
      <c r="C19" s="26"/>
      <c r="D19" s="26"/>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901287646</v>
      </c>
      <c r="C20" s="5"/>
      <c r="D20" s="73"/>
      <c r="E20" s="153" t="s">
        <v>2669</v>
      </c>
      <c r="F20" s="155" t="s">
        <v>2681</v>
      </c>
      <c r="G20" s="5"/>
      <c r="H20" s="271"/>
      <c r="I20" s="142" t="s">
        <v>1155</v>
      </c>
      <c r="J20" s="143" t="s">
        <v>1035</v>
      </c>
      <c r="K20" s="144">
        <v>3375519328</v>
      </c>
      <c r="L20" s="145">
        <v>44194</v>
      </c>
      <c r="M20" s="145">
        <v>44561</v>
      </c>
      <c r="N20" s="128">
        <f>+(M20-L20)/30</f>
        <v>12.233333333333333</v>
      </c>
      <c r="O20" s="131"/>
      <c r="U20" s="127"/>
      <c r="V20" s="106">
        <f ca="1">NOW()</f>
        <v>44194.859018634263</v>
      </c>
      <c r="W20" s="106">
        <f ca="1">NOW()</f>
        <v>44194.859018634263</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2"/>
      <c r="C23" s="21"/>
      <c r="D23" s="21"/>
      <c r="E23" s="21"/>
      <c r="F23" s="5"/>
      <c r="G23" s="5"/>
      <c r="H23" s="70"/>
      <c r="I23" s="142"/>
      <c r="J23" s="143"/>
      <c r="K23" s="144"/>
      <c r="L23" s="145"/>
      <c r="M23" s="145"/>
      <c r="N23" s="129">
        <f t="shared" si="1"/>
        <v>0</v>
      </c>
      <c r="O23" s="132"/>
      <c r="Q23" s="105"/>
      <c r="R23" s="55"/>
      <c r="S23" s="106"/>
      <c r="T23" s="106"/>
    </row>
    <row r="24" spans="1:23" ht="30" customHeight="1" outlineLevel="1" x14ac:dyDescent="0.3">
      <c r="A24" s="9"/>
      <c r="B24" s="102"/>
      <c r="C24" s="21"/>
      <c r="D24" s="21"/>
      <c r="E24" s="21"/>
      <c r="F24" s="5"/>
      <c r="G24" s="5"/>
      <c r="H24" s="70"/>
      <c r="I24" s="142"/>
      <c r="J24" s="143"/>
      <c r="K24" s="144"/>
      <c r="L24" s="145"/>
      <c r="M24" s="145"/>
      <c r="N24" s="129">
        <f t="shared" si="1"/>
        <v>0</v>
      </c>
      <c r="O24" s="132"/>
    </row>
    <row r="25" spans="1:23" ht="30" customHeight="1" outlineLevel="1" x14ac:dyDescent="0.3">
      <c r="A25" s="9"/>
      <c r="B25" s="102"/>
      <c r="C25" s="21"/>
      <c r="D25" s="21"/>
      <c r="E25" s="21"/>
      <c r="F25" s="5"/>
      <c r="G25" s="5"/>
      <c r="H25" s="70"/>
      <c r="I25" s="142"/>
      <c r="J25" s="143"/>
      <c r="K25" s="144"/>
      <c r="L25" s="145"/>
      <c r="M25" s="145"/>
      <c r="N25" s="129">
        <f t="shared" si="1"/>
        <v>0</v>
      </c>
      <c r="O25" s="132"/>
    </row>
    <row r="26" spans="1:23" ht="30" customHeight="1" outlineLevel="1" x14ac:dyDescent="0.3">
      <c r="A26" s="9"/>
      <c r="B26" s="102"/>
      <c r="C26" s="21"/>
      <c r="D26" s="21"/>
      <c r="E26" s="21"/>
      <c r="F26" s="5"/>
      <c r="G26" s="5"/>
      <c r="H26" s="70"/>
      <c r="I26" s="142"/>
      <c r="J26" s="143"/>
      <c r="K26" s="144"/>
      <c r="L26" s="145"/>
      <c r="M26" s="145"/>
      <c r="N26" s="129">
        <f t="shared" si="1"/>
        <v>0</v>
      </c>
      <c r="O26" s="132"/>
    </row>
    <row r="27" spans="1:23" ht="30" customHeight="1" outlineLevel="1" x14ac:dyDescent="0.3">
      <c r="A27" s="9"/>
      <c r="B27" s="102"/>
      <c r="C27" s="21"/>
      <c r="D27" s="21"/>
      <c r="E27" s="21"/>
      <c r="F27" s="5"/>
      <c r="G27" s="5"/>
      <c r="H27" s="70"/>
      <c r="I27" s="142"/>
      <c r="J27" s="143"/>
      <c r="K27" s="144"/>
      <c r="L27" s="145"/>
      <c r="M27" s="145"/>
      <c r="N27" s="129">
        <f t="shared" si="1"/>
        <v>0</v>
      </c>
      <c r="O27" s="132"/>
    </row>
    <row r="28" spans="1:23" ht="30" customHeight="1" outlineLevel="1" x14ac:dyDescent="0.3">
      <c r="A28" s="9"/>
      <c r="B28" s="102"/>
      <c r="C28" s="21"/>
      <c r="D28" s="21"/>
      <c r="E28" s="21"/>
      <c r="F28" s="5"/>
      <c r="G28" s="5"/>
      <c r="H28" s="70"/>
      <c r="I28" s="142"/>
      <c r="J28" s="143"/>
      <c r="K28" s="144"/>
      <c r="L28" s="145"/>
      <c r="M28" s="145"/>
      <c r="N28" s="129">
        <f t="shared" si="1"/>
        <v>0</v>
      </c>
      <c r="O28" s="132"/>
    </row>
    <row r="29" spans="1:23" ht="30" customHeight="1" outlineLevel="1" x14ac:dyDescent="0.3">
      <c r="A29" s="9"/>
      <c r="B29" s="71"/>
      <c r="C29" s="5"/>
      <c r="D29" s="5"/>
      <c r="E29" s="5"/>
      <c r="F29" s="5"/>
      <c r="G29" s="5"/>
      <c r="H29" s="70"/>
      <c r="I29" s="142"/>
      <c r="J29" s="143"/>
      <c r="K29" s="144"/>
      <c r="L29" s="145"/>
      <c r="M29" s="145"/>
      <c r="N29" s="129">
        <f t="shared" si="1"/>
        <v>0</v>
      </c>
      <c r="O29" s="132"/>
    </row>
    <row r="30" spans="1:23" ht="30" customHeight="1" outlineLevel="1" x14ac:dyDescent="0.3">
      <c r="A30" s="9"/>
      <c r="B30" s="71"/>
      <c r="C30" s="5"/>
      <c r="D30" s="5"/>
      <c r="E30" s="5"/>
      <c r="F30" s="5"/>
      <c r="G30" s="5"/>
      <c r="H30" s="70"/>
      <c r="I30" s="142"/>
      <c r="J30" s="143"/>
      <c r="K30" s="144"/>
      <c r="L30" s="145"/>
      <c r="M30" s="145"/>
      <c r="N30" s="129">
        <f t="shared" si="1"/>
        <v>0</v>
      </c>
      <c r="O30" s="132"/>
    </row>
    <row r="31" spans="1:23" ht="30" customHeight="1" outlineLevel="1" x14ac:dyDescent="0.3">
      <c r="A31" s="9"/>
      <c r="B31" s="71"/>
      <c r="C31" s="5"/>
      <c r="D31" s="5"/>
      <c r="E31" s="5"/>
      <c r="F31" s="5"/>
      <c r="G31" s="5"/>
      <c r="H31" s="70"/>
      <c r="I31" s="142"/>
      <c r="J31" s="143"/>
      <c r="K31" s="144"/>
      <c r="L31" s="145"/>
      <c r="M31" s="145"/>
      <c r="N31" s="129">
        <f t="shared" si="1"/>
        <v>0</v>
      </c>
      <c r="O31" s="132"/>
    </row>
    <row r="32" spans="1:23" ht="30" customHeight="1" outlineLevel="1" x14ac:dyDescent="0.3">
      <c r="A32" s="9"/>
      <c r="B32" s="71"/>
      <c r="C32" s="5"/>
      <c r="D32" s="5"/>
      <c r="E32" s="5"/>
      <c r="F32" s="5"/>
      <c r="G32" s="5"/>
      <c r="H32" s="70"/>
      <c r="I32" s="142"/>
      <c r="J32" s="143"/>
      <c r="K32" s="144"/>
      <c r="L32" s="145"/>
      <c r="M32" s="145"/>
      <c r="N32" s="129">
        <f t="shared" si="1"/>
        <v>0</v>
      </c>
      <c r="O32" s="132"/>
    </row>
    <row r="33" spans="1:16" ht="30" customHeight="1" outlineLevel="1" x14ac:dyDescent="0.3">
      <c r="A33" s="9"/>
      <c r="B33" s="71"/>
      <c r="C33" s="5"/>
      <c r="D33" s="5"/>
      <c r="E33" s="5"/>
      <c r="F33" s="5"/>
      <c r="G33" s="5"/>
      <c r="H33" s="70"/>
      <c r="I33" s="142"/>
      <c r="J33" s="143"/>
      <c r="K33" s="144"/>
      <c r="L33" s="145"/>
      <c r="M33" s="145"/>
      <c r="N33" s="129">
        <f t="shared" si="1"/>
        <v>0</v>
      </c>
      <c r="O33" s="132"/>
    </row>
    <row r="34" spans="1:16" ht="30" customHeight="1" outlineLevel="1" x14ac:dyDescent="0.3">
      <c r="A34" s="9"/>
      <c r="B34" s="71"/>
      <c r="C34" s="5"/>
      <c r="D34" s="5"/>
      <c r="E34" s="5"/>
      <c r="F34" s="5"/>
      <c r="G34" s="5"/>
      <c r="H34" s="70"/>
      <c r="I34" s="142"/>
      <c r="J34" s="143"/>
      <c r="K34" s="144"/>
      <c r="L34" s="145"/>
      <c r="M34" s="145"/>
      <c r="N34" s="129">
        <f t="shared" si="0"/>
        <v>0</v>
      </c>
      <c r="O34" s="132"/>
    </row>
    <row r="35" spans="1:16" ht="30" customHeight="1" outlineLevel="1" x14ac:dyDescent="0.3">
      <c r="A35" s="9"/>
      <c r="B35" s="71"/>
      <c r="C35" s="5"/>
      <c r="D35" s="5"/>
      <c r="E35" s="5"/>
      <c r="F35" s="5"/>
      <c r="G35" s="5"/>
      <c r="H35" s="70"/>
      <c r="I35" s="142"/>
      <c r="J35" s="143"/>
      <c r="K35" s="144"/>
      <c r="L35" s="145"/>
      <c r="M35" s="145"/>
      <c r="N35" s="129">
        <f t="shared" si="0"/>
        <v>0</v>
      </c>
      <c r="O35" s="132"/>
    </row>
    <row r="36" spans="1:16" x14ac:dyDescent="0.3">
      <c r="A36" s="9"/>
      <c r="B36" s="5"/>
      <c r="C36" s="5"/>
      <c r="D36" s="5"/>
      <c r="E36" s="5"/>
      <c r="F36" s="5"/>
      <c r="G36" s="5"/>
      <c r="H36" s="9"/>
      <c r="I36" s="5"/>
      <c r="J36" s="5"/>
      <c r="K36" s="5"/>
      <c r="L36" s="5"/>
      <c r="M36" s="5"/>
      <c r="N36" s="5"/>
      <c r="O36" s="8"/>
    </row>
    <row r="37" spans="1:16"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FUNDACIÓN PEQUEÑOS SUEÑOS</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ht="15"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2682</v>
      </c>
      <c r="C48" s="119" t="s">
        <v>32</v>
      </c>
      <c r="D48" s="116" t="s">
        <v>2683</v>
      </c>
      <c r="E48" s="190">
        <v>42044</v>
      </c>
      <c r="F48" s="190">
        <v>42368</v>
      </c>
      <c r="G48" s="165">
        <f>IF(AND(E48&lt;&gt;"",F48&lt;&gt;""),((F48-E48)/30),"")</f>
        <v>10.8</v>
      </c>
      <c r="H48" s="117" t="s">
        <v>2694</v>
      </c>
      <c r="I48" s="111" t="s">
        <v>1155</v>
      </c>
      <c r="J48" s="111" t="s">
        <v>1035</v>
      </c>
      <c r="K48" s="118">
        <v>16992848</v>
      </c>
      <c r="L48" s="112" t="s">
        <v>1148</v>
      </c>
      <c r="M48" s="113">
        <v>1</v>
      </c>
      <c r="N48" s="112" t="s">
        <v>27</v>
      </c>
      <c r="O48" s="112" t="s">
        <v>26</v>
      </c>
      <c r="P48" s="79"/>
    </row>
    <row r="49" spans="1:16" s="6" customFormat="1" ht="24.75" customHeight="1" x14ac:dyDescent="0.3">
      <c r="A49" s="136">
        <v>2</v>
      </c>
      <c r="B49" s="117" t="s">
        <v>2684</v>
      </c>
      <c r="C49" s="119" t="s">
        <v>32</v>
      </c>
      <c r="D49" s="116" t="s">
        <v>2683</v>
      </c>
      <c r="E49" s="190">
        <v>42491</v>
      </c>
      <c r="F49" s="190">
        <v>42583</v>
      </c>
      <c r="G49" s="165">
        <f t="shared" ref="G49:G107" si="2">IF(AND(E49&lt;&gt;"",F49&lt;&gt;""),((F49-E49)/30),"")</f>
        <v>3.0666666666666669</v>
      </c>
      <c r="H49" s="117" t="s">
        <v>2695</v>
      </c>
      <c r="I49" s="111" t="s">
        <v>1155</v>
      </c>
      <c r="J49" s="111" t="s">
        <v>1035</v>
      </c>
      <c r="K49" s="118">
        <v>4770000</v>
      </c>
      <c r="L49" s="112" t="s">
        <v>1148</v>
      </c>
      <c r="M49" s="113">
        <v>1</v>
      </c>
      <c r="N49" s="112" t="s">
        <v>27</v>
      </c>
      <c r="O49" s="112" t="s">
        <v>26</v>
      </c>
      <c r="P49" s="79"/>
    </row>
    <row r="50" spans="1:16" s="6" customFormat="1" ht="24.75" customHeight="1" x14ac:dyDescent="0.3">
      <c r="A50" s="136">
        <v>3</v>
      </c>
      <c r="B50" s="117" t="s">
        <v>2684</v>
      </c>
      <c r="C50" s="119" t="s">
        <v>32</v>
      </c>
      <c r="D50" s="116" t="s">
        <v>2683</v>
      </c>
      <c r="E50" s="190">
        <v>42584</v>
      </c>
      <c r="F50" s="190">
        <v>42628</v>
      </c>
      <c r="G50" s="165">
        <f t="shared" si="2"/>
        <v>1.4666666666666666</v>
      </c>
      <c r="H50" s="117" t="s">
        <v>2695</v>
      </c>
      <c r="I50" s="111" t="s">
        <v>1155</v>
      </c>
      <c r="J50" s="111" t="s">
        <v>1035</v>
      </c>
      <c r="K50" s="118">
        <v>1590000</v>
      </c>
      <c r="L50" s="112" t="s">
        <v>1148</v>
      </c>
      <c r="M50" s="113">
        <v>1</v>
      </c>
      <c r="N50" s="112" t="s">
        <v>27</v>
      </c>
      <c r="O50" s="112" t="s">
        <v>26</v>
      </c>
      <c r="P50" s="79"/>
    </row>
    <row r="51" spans="1:16" s="6" customFormat="1" ht="24.75" customHeight="1" outlineLevel="1" x14ac:dyDescent="0.3">
      <c r="A51" s="136">
        <v>4</v>
      </c>
      <c r="B51" s="117" t="s">
        <v>2684</v>
      </c>
      <c r="C51" s="119" t="s">
        <v>32</v>
      </c>
      <c r="D51" s="116" t="s">
        <v>2683</v>
      </c>
      <c r="E51" s="190">
        <v>42629</v>
      </c>
      <c r="F51" s="190">
        <v>42726</v>
      </c>
      <c r="G51" s="165">
        <f t="shared" si="2"/>
        <v>3.2333333333333334</v>
      </c>
      <c r="H51" s="117" t="s">
        <v>2695</v>
      </c>
      <c r="I51" s="111" t="s">
        <v>1155</v>
      </c>
      <c r="J51" s="111" t="s">
        <v>1035</v>
      </c>
      <c r="K51" s="114">
        <v>4770000</v>
      </c>
      <c r="L51" s="112" t="s">
        <v>1148</v>
      </c>
      <c r="M51" s="113">
        <v>1</v>
      </c>
      <c r="N51" s="112" t="s">
        <v>27</v>
      </c>
      <c r="O51" s="112" t="s">
        <v>26</v>
      </c>
      <c r="P51" s="79"/>
    </row>
    <row r="52" spans="1:16" s="7" customFormat="1" ht="24.75" customHeight="1" outlineLevel="1" x14ac:dyDescent="0.3">
      <c r="A52" s="137">
        <v>5</v>
      </c>
      <c r="B52" s="117" t="s">
        <v>2684</v>
      </c>
      <c r="C52" s="119" t="s">
        <v>32</v>
      </c>
      <c r="D52" s="116" t="s">
        <v>2683</v>
      </c>
      <c r="E52" s="116" t="s">
        <v>2685</v>
      </c>
      <c r="F52" s="116" t="s">
        <v>2686</v>
      </c>
      <c r="G52" s="165">
        <f t="shared" si="2"/>
        <v>3.0333333333333332</v>
      </c>
      <c r="H52" s="117" t="s">
        <v>2695</v>
      </c>
      <c r="I52" s="111" t="s">
        <v>1155</v>
      </c>
      <c r="J52" s="111" t="s">
        <v>1035</v>
      </c>
      <c r="K52" s="114">
        <v>4770000</v>
      </c>
      <c r="L52" s="112" t="s">
        <v>1148</v>
      </c>
      <c r="M52" s="113">
        <v>1</v>
      </c>
      <c r="N52" s="112" t="s">
        <v>27</v>
      </c>
      <c r="O52" s="112" t="s">
        <v>26</v>
      </c>
      <c r="P52" s="80"/>
    </row>
    <row r="53" spans="1:16" s="7" customFormat="1" ht="24.75" customHeight="1" outlineLevel="1" x14ac:dyDescent="0.3">
      <c r="A53" s="137">
        <v>6</v>
      </c>
      <c r="B53" s="117" t="s">
        <v>2684</v>
      </c>
      <c r="C53" s="119" t="s">
        <v>32</v>
      </c>
      <c r="D53" s="116" t="s">
        <v>2683</v>
      </c>
      <c r="E53" s="116" t="s">
        <v>2687</v>
      </c>
      <c r="F53" s="116" t="s">
        <v>2688</v>
      </c>
      <c r="G53" s="165">
        <f t="shared" si="2"/>
        <v>2.5666666666666669</v>
      </c>
      <c r="H53" s="117" t="s">
        <v>2695</v>
      </c>
      <c r="I53" s="111" t="s">
        <v>1155</v>
      </c>
      <c r="J53" s="111" t="s">
        <v>1035</v>
      </c>
      <c r="K53" s="114">
        <v>4770000</v>
      </c>
      <c r="L53" s="112" t="s">
        <v>1148</v>
      </c>
      <c r="M53" s="113">
        <v>1</v>
      </c>
      <c r="N53" s="112" t="s">
        <v>27</v>
      </c>
      <c r="O53" s="112" t="s">
        <v>26</v>
      </c>
      <c r="P53" s="80"/>
    </row>
    <row r="54" spans="1:16" s="7" customFormat="1" ht="24.75" customHeight="1" outlineLevel="1" x14ac:dyDescent="0.3">
      <c r="A54" s="137">
        <v>7</v>
      </c>
      <c r="B54" s="117" t="s">
        <v>2689</v>
      </c>
      <c r="C54" s="119" t="s">
        <v>32</v>
      </c>
      <c r="D54" s="116" t="s">
        <v>2683</v>
      </c>
      <c r="E54" s="116" t="s">
        <v>2690</v>
      </c>
      <c r="F54" s="116" t="s">
        <v>2691</v>
      </c>
      <c r="G54" s="165">
        <f t="shared" si="2"/>
        <v>11.133333333333333</v>
      </c>
      <c r="H54" s="117" t="s">
        <v>2696</v>
      </c>
      <c r="I54" s="111" t="s">
        <v>1155</v>
      </c>
      <c r="J54" s="111" t="s">
        <v>1035</v>
      </c>
      <c r="K54" s="114">
        <v>28087400</v>
      </c>
      <c r="L54" s="112" t="s">
        <v>1148</v>
      </c>
      <c r="M54" s="113">
        <v>1</v>
      </c>
      <c r="N54" s="112" t="s">
        <v>27</v>
      </c>
      <c r="O54" s="112" t="s">
        <v>26</v>
      </c>
      <c r="P54" s="80"/>
    </row>
    <row r="55" spans="1:16" s="7" customFormat="1" ht="24.75" customHeight="1" outlineLevel="1" x14ac:dyDescent="0.3">
      <c r="A55" s="137">
        <v>8</v>
      </c>
      <c r="B55" s="117" t="s">
        <v>2689</v>
      </c>
      <c r="C55" s="119" t="s">
        <v>32</v>
      </c>
      <c r="D55" s="116" t="s">
        <v>2683</v>
      </c>
      <c r="E55" s="116" t="s">
        <v>2692</v>
      </c>
      <c r="F55" s="116" t="s">
        <v>2693</v>
      </c>
      <c r="G55" s="165">
        <f t="shared" si="2"/>
        <v>9.1333333333333329</v>
      </c>
      <c r="H55" s="117" t="s">
        <v>2696</v>
      </c>
      <c r="I55" s="111" t="s">
        <v>1155</v>
      </c>
      <c r="J55" s="111" t="s">
        <v>1035</v>
      </c>
      <c r="K55" s="118">
        <v>25748613</v>
      </c>
      <c r="L55" s="112" t="s">
        <v>1148</v>
      </c>
      <c r="M55" s="113">
        <v>1</v>
      </c>
      <c r="N55" s="112" t="s">
        <v>27</v>
      </c>
      <c r="O55" s="112" t="s">
        <v>26</v>
      </c>
      <c r="P55" s="80"/>
    </row>
    <row r="56" spans="1:16" s="7" customFormat="1" ht="24.75" customHeight="1" outlineLevel="1" x14ac:dyDescent="0.3">
      <c r="A56" s="137">
        <v>9</v>
      </c>
      <c r="B56" s="117"/>
      <c r="C56" s="119" t="s">
        <v>32</v>
      </c>
      <c r="D56" s="116"/>
      <c r="E56" s="116"/>
      <c r="F56" s="116"/>
      <c r="G56" s="165" t="str">
        <f t="shared" si="2"/>
        <v/>
      </c>
      <c r="H56" s="117"/>
      <c r="I56" s="111" t="s">
        <v>1155</v>
      </c>
      <c r="J56" s="111" t="s">
        <v>1035</v>
      </c>
      <c r="K56" s="118"/>
      <c r="L56" s="112" t="s">
        <v>1148</v>
      </c>
      <c r="M56" s="113">
        <v>1</v>
      </c>
      <c r="N56" s="112" t="s">
        <v>27</v>
      </c>
      <c r="O56" s="112" t="s">
        <v>1148</v>
      </c>
      <c r="P56" s="80"/>
    </row>
    <row r="57" spans="1:16" s="7" customFormat="1" ht="24.75" customHeight="1" outlineLevel="1" x14ac:dyDescent="0.3">
      <c r="A57" s="137">
        <v>10</v>
      </c>
      <c r="B57" s="64" t="s">
        <v>2671</v>
      </c>
      <c r="C57" s="65" t="s">
        <v>31</v>
      </c>
      <c r="D57" s="63" t="s">
        <v>2699</v>
      </c>
      <c r="E57" s="138">
        <v>43922</v>
      </c>
      <c r="F57" s="138">
        <v>44165</v>
      </c>
      <c r="G57" s="165">
        <f t="shared" si="2"/>
        <v>8.1</v>
      </c>
      <c r="H57" s="117" t="s">
        <v>2709</v>
      </c>
      <c r="I57" s="63" t="s">
        <v>1155</v>
      </c>
      <c r="J57" s="63" t="s">
        <v>1044</v>
      </c>
      <c r="K57" s="68">
        <v>2397007208</v>
      </c>
      <c r="L57" s="65" t="s">
        <v>26</v>
      </c>
      <c r="M57" s="67">
        <v>0.5</v>
      </c>
      <c r="N57" s="65" t="s">
        <v>2639</v>
      </c>
      <c r="O57" s="65" t="s">
        <v>1148</v>
      </c>
      <c r="P57" s="80"/>
    </row>
    <row r="58" spans="1:16" s="7" customFormat="1" ht="24.75" customHeight="1" outlineLevel="1" x14ac:dyDescent="0.3">
      <c r="A58" s="137">
        <v>11</v>
      </c>
      <c r="B58" s="64" t="s">
        <v>2671</v>
      </c>
      <c r="C58" s="65" t="s">
        <v>31</v>
      </c>
      <c r="D58" s="116" t="s">
        <v>2699</v>
      </c>
      <c r="E58" s="138">
        <v>43922</v>
      </c>
      <c r="F58" s="138">
        <v>44165</v>
      </c>
      <c r="G58" s="165">
        <f t="shared" si="2"/>
        <v>8.1</v>
      </c>
      <c r="H58" s="117" t="s">
        <v>2709</v>
      </c>
      <c r="I58" s="63" t="s">
        <v>1155</v>
      </c>
      <c r="J58" s="63" t="s">
        <v>1038</v>
      </c>
      <c r="K58" s="66"/>
      <c r="L58" s="65" t="s">
        <v>26</v>
      </c>
      <c r="M58" s="67">
        <v>0.5</v>
      </c>
      <c r="N58" s="65" t="s">
        <v>2639</v>
      </c>
      <c r="O58" s="65" t="s">
        <v>1148</v>
      </c>
      <c r="P58" s="80"/>
    </row>
    <row r="59" spans="1:16" s="7" customFormat="1" ht="24.75" customHeight="1" outlineLevel="1" x14ac:dyDescent="0.3">
      <c r="A59" s="137">
        <v>12</v>
      </c>
      <c r="B59" s="64" t="s">
        <v>2671</v>
      </c>
      <c r="C59" s="65" t="s">
        <v>31</v>
      </c>
      <c r="D59" s="116" t="s">
        <v>2699</v>
      </c>
      <c r="E59" s="138">
        <v>43922</v>
      </c>
      <c r="F59" s="138">
        <v>44165</v>
      </c>
      <c r="G59" s="165">
        <f t="shared" si="2"/>
        <v>8.1</v>
      </c>
      <c r="H59" s="117" t="s">
        <v>2709</v>
      </c>
      <c r="I59" s="116" t="s">
        <v>1155</v>
      </c>
      <c r="J59" s="63" t="s">
        <v>52</v>
      </c>
      <c r="K59" s="66"/>
      <c r="L59" s="65" t="s">
        <v>26</v>
      </c>
      <c r="M59" s="67">
        <v>0.5</v>
      </c>
      <c r="N59" s="65" t="s">
        <v>2639</v>
      </c>
      <c r="O59" s="65" t="s">
        <v>1148</v>
      </c>
      <c r="P59" s="80"/>
    </row>
    <row r="60" spans="1:16" s="7" customFormat="1" ht="24.75" customHeight="1" outlineLevel="1" x14ac:dyDescent="0.3">
      <c r="A60" s="137">
        <v>13</v>
      </c>
      <c r="B60" s="64" t="s">
        <v>2671</v>
      </c>
      <c r="C60" s="65" t="s">
        <v>31</v>
      </c>
      <c r="D60" s="116" t="s">
        <v>2699</v>
      </c>
      <c r="E60" s="138">
        <v>43922</v>
      </c>
      <c r="F60" s="138">
        <v>44165</v>
      </c>
      <c r="G60" s="165">
        <f t="shared" si="2"/>
        <v>8.1</v>
      </c>
      <c r="H60" s="117" t="s">
        <v>2709</v>
      </c>
      <c r="I60" s="63" t="s">
        <v>1155</v>
      </c>
      <c r="J60" s="63" t="s">
        <v>1036</v>
      </c>
      <c r="K60" s="66"/>
      <c r="L60" s="65" t="s">
        <v>26</v>
      </c>
      <c r="M60" s="67">
        <v>0.5</v>
      </c>
      <c r="N60" s="65" t="s">
        <v>2639</v>
      </c>
      <c r="O60" s="65" t="s">
        <v>1148</v>
      </c>
      <c r="P60" s="80"/>
    </row>
    <row r="61" spans="1:16" s="7" customFormat="1" ht="24.75" customHeight="1" outlineLevel="1" x14ac:dyDescent="0.3">
      <c r="A61" s="137">
        <v>14</v>
      </c>
      <c r="B61" s="64" t="s">
        <v>2671</v>
      </c>
      <c r="C61" s="65" t="s">
        <v>31</v>
      </c>
      <c r="D61" s="116" t="s">
        <v>2699</v>
      </c>
      <c r="E61" s="138">
        <v>43922</v>
      </c>
      <c r="F61" s="138">
        <v>44165</v>
      </c>
      <c r="G61" s="165">
        <f t="shared" si="2"/>
        <v>8.1</v>
      </c>
      <c r="H61" s="117" t="s">
        <v>2709</v>
      </c>
      <c r="I61" s="63" t="s">
        <v>1155</v>
      </c>
      <c r="J61" s="63" t="s">
        <v>1046</v>
      </c>
      <c r="K61" s="66"/>
      <c r="L61" s="65" t="s">
        <v>26</v>
      </c>
      <c r="M61" s="67">
        <v>0.5</v>
      </c>
      <c r="N61" s="65" t="s">
        <v>2639</v>
      </c>
      <c r="O61" s="65" t="s">
        <v>1148</v>
      </c>
      <c r="P61" s="80"/>
    </row>
    <row r="62" spans="1:16" s="7" customFormat="1" ht="24.75" customHeight="1" outlineLevel="1" x14ac:dyDescent="0.3">
      <c r="A62" s="137">
        <v>15</v>
      </c>
      <c r="B62" s="64" t="s">
        <v>2671</v>
      </c>
      <c r="C62" s="65" t="s">
        <v>31</v>
      </c>
      <c r="D62" s="116" t="s">
        <v>2699</v>
      </c>
      <c r="E62" s="138">
        <v>43922</v>
      </c>
      <c r="F62" s="138">
        <v>44165</v>
      </c>
      <c r="G62" s="165">
        <f t="shared" si="2"/>
        <v>8.1</v>
      </c>
      <c r="H62" s="117" t="s">
        <v>2709</v>
      </c>
      <c r="I62" s="63" t="s">
        <v>1155</v>
      </c>
      <c r="J62" s="63" t="s">
        <v>1047</v>
      </c>
      <c r="K62" s="66"/>
      <c r="L62" s="65" t="s">
        <v>26</v>
      </c>
      <c r="M62" s="67">
        <v>0.5</v>
      </c>
      <c r="N62" s="65" t="s">
        <v>2639</v>
      </c>
      <c r="O62" s="65" t="s">
        <v>1148</v>
      </c>
      <c r="P62" s="80"/>
    </row>
    <row r="63" spans="1:16" s="7" customFormat="1" ht="24.75" customHeight="1" outlineLevel="1" x14ac:dyDescent="0.3">
      <c r="A63" s="137">
        <v>16</v>
      </c>
      <c r="B63" s="64" t="s">
        <v>2671</v>
      </c>
      <c r="C63" s="65" t="s">
        <v>31</v>
      </c>
      <c r="D63" s="116" t="s">
        <v>2699</v>
      </c>
      <c r="E63" s="138">
        <v>43922</v>
      </c>
      <c r="F63" s="138">
        <v>44165</v>
      </c>
      <c r="G63" s="165">
        <f t="shared" si="2"/>
        <v>8.1</v>
      </c>
      <c r="H63" s="117" t="s">
        <v>2709</v>
      </c>
      <c r="I63" s="63" t="s">
        <v>1155</v>
      </c>
      <c r="J63" s="63" t="s">
        <v>1064</v>
      </c>
      <c r="K63" s="66"/>
      <c r="L63" s="65" t="s">
        <v>26</v>
      </c>
      <c r="M63" s="67">
        <v>0.5</v>
      </c>
      <c r="N63" s="65" t="s">
        <v>2639</v>
      </c>
      <c r="O63" s="65" t="s">
        <v>1148</v>
      </c>
      <c r="P63" s="80"/>
    </row>
    <row r="64" spans="1:16" s="7" customFormat="1" ht="24.75" customHeight="1" outlineLevel="1" x14ac:dyDescent="0.3">
      <c r="A64" s="137">
        <v>17</v>
      </c>
      <c r="B64" s="64" t="s">
        <v>2671</v>
      </c>
      <c r="C64" s="65" t="s">
        <v>31</v>
      </c>
      <c r="D64" s="116" t="s">
        <v>2699</v>
      </c>
      <c r="E64" s="138">
        <v>43922</v>
      </c>
      <c r="F64" s="138">
        <v>44165</v>
      </c>
      <c r="G64" s="165">
        <f t="shared" si="2"/>
        <v>8.1</v>
      </c>
      <c r="H64" s="117" t="s">
        <v>2709</v>
      </c>
      <c r="I64" s="63" t="s">
        <v>1155</v>
      </c>
      <c r="J64" s="63" t="s">
        <v>301</v>
      </c>
      <c r="K64" s="66"/>
      <c r="L64" s="65" t="s">
        <v>26</v>
      </c>
      <c r="M64" s="67">
        <v>0.5</v>
      </c>
      <c r="N64" s="65" t="s">
        <v>2639</v>
      </c>
      <c r="O64" s="65" t="s">
        <v>1148</v>
      </c>
      <c r="P64" s="80"/>
    </row>
    <row r="65" spans="1:16" s="7" customFormat="1" ht="24.75" customHeight="1" outlineLevel="1" x14ac:dyDescent="0.3">
      <c r="A65" s="137">
        <v>18</v>
      </c>
      <c r="B65" s="117" t="s">
        <v>2671</v>
      </c>
      <c r="C65" s="119" t="s">
        <v>31</v>
      </c>
      <c r="D65" s="116" t="s">
        <v>2700</v>
      </c>
      <c r="E65" s="190">
        <v>43922</v>
      </c>
      <c r="F65" s="190">
        <v>44165</v>
      </c>
      <c r="G65" s="165">
        <f t="shared" si="2"/>
        <v>8.1</v>
      </c>
      <c r="H65" s="117" t="s">
        <v>2709</v>
      </c>
      <c r="I65" s="63" t="s">
        <v>1155</v>
      </c>
      <c r="J65" s="63" t="s">
        <v>1059</v>
      </c>
      <c r="K65" s="68">
        <v>2159776952</v>
      </c>
      <c r="L65" s="65" t="s">
        <v>26</v>
      </c>
      <c r="M65" s="67">
        <v>0.5</v>
      </c>
      <c r="N65" s="65" t="s">
        <v>2639</v>
      </c>
      <c r="O65" s="65" t="s">
        <v>1148</v>
      </c>
      <c r="P65" s="80"/>
    </row>
    <row r="66" spans="1:16" s="7" customFormat="1" ht="24.75" customHeight="1" outlineLevel="1" x14ac:dyDescent="0.3">
      <c r="A66" s="137">
        <v>19</v>
      </c>
      <c r="B66" s="64" t="s">
        <v>2671</v>
      </c>
      <c r="C66" s="65" t="s">
        <v>31</v>
      </c>
      <c r="D66" s="116" t="s">
        <v>2700</v>
      </c>
      <c r="E66" s="190">
        <v>43922</v>
      </c>
      <c r="F66" s="190">
        <v>44165</v>
      </c>
      <c r="G66" s="165">
        <f t="shared" si="2"/>
        <v>8.1</v>
      </c>
      <c r="H66" s="117" t="s">
        <v>2709</v>
      </c>
      <c r="I66" s="63" t="s">
        <v>1155</v>
      </c>
      <c r="J66" s="63" t="s">
        <v>103</v>
      </c>
      <c r="K66" s="66"/>
      <c r="L66" s="65" t="s">
        <v>26</v>
      </c>
      <c r="M66" s="67">
        <v>0.5</v>
      </c>
      <c r="N66" s="65" t="s">
        <v>2639</v>
      </c>
      <c r="O66" s="65" t="s">
        <v>1148</v>
      </c>
      <c r="P66" s="80"/>
    </row>
    <row r="67" spans="1:16" s="7" customFormat="1" ht="24.75" customHeight="1" outlineLevel="1" x14ac:dyDescent="0.3">
      <c r="A67" s="137">
        <v>20</v>
      </c>
      <c r="B67" s="64" t="s">
        <v>2671</v>
      </c>
      <c r="C67" s="65" t="s">
        <v>31</v>
      </c>
      <c r="D67" s="116" t="s">
        <v>2700</v>
      </c>
      <c r="E67" s="190">
        <v>43922</v>
      </c>
      <c r="F67" s="190">
        <v>44165</v>
      </c>
      <c r="G67" s="165">
        <f t="shared" si="2"/>
        <v>8.1</v>
      </c>
      <c r="H67" s="117" t="s">
        <v>2709</v>
      </c>
      <c r="I67" s="63" t="s">
        <v>1155</v>
      </c>
      <c r="J67" s="63" t="s">
        <v>1065</v>
      </c>
      <c r="K67" s="66"/>
      <c r="L67" s="65" t="s">
        <v>26</v>
      </c>
      <c r="M67" s="67">
        <v>0.5</v>
      </c>
      <c r="N67" s="65" t="s">
        <v>2639</v>
      </c>
      <c r="O67" s="65" t="s">
        <v>1148</v>
      </c>
      <c r="P67" s="80"/>
    </row>
    <row r="68" spans="1:16" s="7" customFormat="1" ht="24.75" customHeight="1" outlineLevel="1" x14ac:dyDescent="0.3">
      <c r="A68" s="136">
        <v>21</v>
      </c>
      <c r="B68" s="117" t="s">
        <v>2671</v>
      </c>
      <c r="C68" s="119" t="s">
        <v>31</v>
      </c>
      <c r="D68" s="116" t="s">
        <v>2700</v>
      </c>
      <c r="E68" s="190">
        <v>43922</v>
      </c>
      <c r="F68" s="190">
        <v>44165</v>
      </c>
      <c r="G68" s="165">
        <f t="shared" si="2"/>
        <v>8.1</v>
      </c>
      <c r="H68" s="117" t="s">
        <v>2709</v>
      </c>
      <c r="I68" s="116" t="s">
        <v>1155</v>
      </c>
      <c r="J68" s="116" t="s">
        <v>1069</v>
      </c>
      <c r="K68" s="118"/>
      <c r="L68" s="119" t="s">
        <v>26</v>
      </c>
      <c r="M68" s="113">
        <v>0.5</v>
      </c>
      <c r="N68" s="119" t="s">
        <v>2639</v>
      </c>
      <c r="O68" s="119" t="s">
        <v>1148</v>
      </c>
      <c r="P68" s="80"/>
    </row>
    <row r="69" spans="1:16" s="7" customFormat="1" ht="24.75" customHeight="1" outlineLevel="1" x14ac:dyDescent="0.3">
      <c r="A69" s="136">
        <v>22</v>
      </c>
      <c r="B69" s="117" t="s">
        <v>2671</v>
      </c>
      <c r="C69" s="119" t="s">
        <v>31</v>
      </c>
      <c r="D69" s="116" t="s">
        <v>2701</v>
      </c>
      <c r="E69" s="116" t="s">
        <v>2702</v>
      </c>
      <c r="F69" s="116" t="s">
        <v>2703</v>
      </c>
      <c r="G69" s="165">
        <f t="shared" si="2"/>
        <v>8.1</v>
      </c>
      <c r="H69" s="117" t="s">
        <v>2709</v>
      </c>
      <c r="I69" s="116" t="s">
        <v>1155</v>
      </c>
      <c r="J69" s="116" t="s">
        <v>1060</v>
      </c>
      <c r="K69" s="68">
        <v>2172827391</v>
      </c>
      <c r="L69" s="119" t="s">
        <v>26</v>
      </c>
      <c r="M69" s="113">
        <v>0.5</v>
      </c>
      <c r="N69" s="119" t="s">
        <v>2639</v>
      </c>
      <c r="O69" s="119" t="s">
        <v>1148</v>
      </c>
      <c r="P69" s="80"/>
    </row>
    <row r="70" spans="1:16" s="7" customFormat="1" ht="24.75" customHeight="1" outlineLevel="1" x14ac:dyDescent="0.3">
      <c r="A70" s="136">
        <v>23</v>
      </c>
      <c r="B70" s="117" t="s">
        <v>2671</v>
      </c>
      <c r="C70" s="119" t="s">
        <v>31</v>
      </c>
      <c r="D70" s="116" t="s">
        <v>2701</v>
      </c>
      <c r="E70" s="116" t="s">
        <v>2702</v>
      </c>
      <c r="F70" s="116" t="s">
        <v>2703</v>
      </c>
      <c r="G70" s="165">
        <f t="shared" si="2"/>
        <v>8.1</v>
      </c>
      <c r="H70" s="117" t="s">
        <v>2709</v>
      </c>
      <c r="I70" s="116" t="s">
        <v>1155</v>
      </c>
      <c r="J70" s="116" t="s">
        <v>1042</v>
      </c>
      <c r="K70" s="118"/>
      <c r="L70" s="119" t="s">
        <v>26</v>
      </c>
      <c r="M70" s="113">
        <v>0.5</v>
      </c>
      <c r="N70" s="119" t="s">
        <v>2639</v>
      </c>
      <c r="O70" s="119" t="s">
        <v>1148</v>
      </c>
      <c r="P70" s="80"/>
    </row>
    <row r="71" spans="1:16" s="7" customFormat="1" ht="24.75" customHeight="1" outlineLevel="1" x14ac:dyDescent="0.3">
      <c r="A71" s="136">
        <v>24</v>
      </c>
      <c r="B71" s="117" t="s">
        <v>2671</v>
      </c>
      <c r="C71" s="119" t="s">
        <v>31</v>
      </c>
      <c r="D71" s="116" t="s">
        <v>2704</v>
      </c>
      <c r="E71" s="116" t="s">
        <v>2705</v>
      </c>
      <c r="F71" s="116" t="s">
        <v>2703</v>
      </c>
      <c r="G71" s="165">
        <f t="shared" si="2"/>
        <v>8.1</v>
      </c>
      <c r="H71" s="117" t="s">
        <v>2709</v>
      </c>
      <c r="I71" s="116" t="s">
        <v>1155</v>
      </c>
      <c r="J71" s="116" t="s">
        <v>1054</v>
      </c>
      <c r="K71" s="68">
        <v>882323651</v>
      </c>
      <c r="L71" s="119" t="s">
        <v>26</v>
      </c>
      <c r="M71" s="113">
        <v>0.5</v>
      </c>
      <c r="N71" s="119" t="s">
        <v>2639</v>
      </c>
      <c r="O71" s="119" t="s">
        <v>1148</v>
      </c>
      <c r="P71" s="80"/>
    </row>
    <row r="72" spans="1:16" s="7" customFormat="1" ht="24.75" customHeight="1" outlineLevel="1" x14ac:dyDescent="0.3">
      <c r="A72" s="137">
        <v>25</v>
      </c>
      <c r="B72" s="117" t="s">
        <v>2671</v>
      </c>
      <c r="C72" s="119" t="s">
        <v>31</v>
      </c>
      <c r="D72" s="116" t="s">
        <v>2704</v>
      </c>
      <c r="E72" s="116" t="s">
        <v>2705</v>
      </c>
      <c r="F72" s="116" t="s">
        <v>2703</v>
      </c>
      <c r="G72" s="165">
        <f t="shared" si="2"/>
        <v>8.1</v>
      </c>
      <c r="H72" s="117" t="s">
        <v>2709</v>
      </c>
      <c r="I72" s="116" t="s">
        <v>1155</v>
      </c>
      <c r="J72" s="116" t="s">
        <v>1066</v>
      </c>
      <c r="K72" s="118"/>
      <c r="L72" s="119" t="s">
        <v>26</v>
      </c>
      <c r="M72" s="113">
        <v>0.5</v>
      </c>
      <c r="N72" s="119" t="s">
        <v>2639</v>
      </c>
      <c r="O72" s="119" t="s">
        <v>1148</v>
      </c>
      <c r="P72" s="80"/>
    </row>
    <row r="73" spans="1:16" s="7" customFormat="1" ht="24.75" customHeight="1" outlineLevel="1" x14ac:dyDescent="0.3">
      <c r="A73" s="137">
        <v>26</v>
      </c>
      <c r="B73" s="117" t="s">
        <v>2671</v>
      </c>
      <c r="C73" s="119" t="s">
        <v>31</v>
      </c>
      <c r="D73" s="116" t="s">
        <v>2706</v>
      </c>
      <c r="E73" s="116" t="s">
        <v>2705</v>
      </c>
      <c r="F73" s="116" t="s">
        <v>2703</v>
      </c>
      <c r="G73" s="165">
        <f t="shared" si="2"/>
        <v>8.1</v>
      </c>
      <c r="H73" s="117" t="s">
        <v>2709</v>
      </c>
      <c r="I73" s="116" t="s">
        <v>1155</v>
      </c>
      <c r="J73" s="116" t="s">
        <v>1035</v>
      </c>
      <c r="K73" s="68">
        <v>4618789241</v>
      </c>
      <c r="L73" s="119" t="s">
        <v>26</v>
      </c>
      <c r="M73" s="113">
        <v>0.5</v>
      </c>
      <c r="N73" s="119" t="s">
        <v>2639</v>
      </c>
      <c r="O73" s="119" t="s">
        <v>1148</v>
      </c>
      <c r="P73" s="80"/>
    </row>
    <row r="74" spans="1:16" s="7" customFormat="1" ht="24.75" customHeight="1" outlineLevel="1" x14ac:dyDescent="0.3">
      <c r="A74" s="137">
        <v>27</v>
      </c>
      <c r="B74" s="117" t="s">
        <v>2671</v>
      </c>
      <c r="C74" s="119" t="s">
        <v>31</v>
      </c>
      <c r="D74" s="116" t="s">
        <v>2706</v>
      </c>
      <c r="E74" s="116" t="s">
        <v>2705</v>
      </c>
      <c r="F74" s="116" t="s">
        <v>2703</v>
      </c>
      <c r="G74" s="165">
        <f t="shared" si="2"/>
        <v>8.1</v>
      </c>
      <c r="H74" s="117" t="s">
        <v>2709</v>
      </c>
      <c r="I74" s="116" t="s">
        <v>1155</v>
      </c>
      <c r="J74" s="116" t="s">
        <v>1045</v>
      </c>
      <c r="K74" s="118"/>
      <c r="L74" s="119" t="s">
        <v>26</v>
      </c>
      <c r="M74" s="113">
        <v>0.5</v>
      </c>
      <c r="N74" s="119" t="s">
        <v>2639</v>
      </c>
      <c r="O74" s="119" t="s">
        <v>1148</v>
      </c>
      <c r="P74" s="80"/>
    </row>
    <row r="75" spans="1:16" s="7" customFormat="1" ht="24.75" customHeight="1" outlineLevel="1" x14ac:dyDescent="0.3">
      <c r="A75" s="137">
        <v>28</v>
      </c>
      <c r="B75" s="117" t="s">
        <v>2807</v>
      </c>
      <c r="C75" s="119" t="s">
        <v>32</v>
      </c>
      <c r="D75" s="116" t="s">
        <v>2811</v>
      </c>
      <c r="E75" s="138">
        <v>43617</v>
      </c>
      <c r="F75" s="138">
        <v>43829</v>
      </c>
      <c r="G75" s="165">
        <f t="shared" si="2"/>
        <v>7.0666666666666664</v>
      </c>
      <c r="H75" s="117" t="s">
        <v>2810</v>
      </c>
      <c r="I75" s="116" t="s">
        <v>1155</v>
      </c>
      <c r="J75" s="116" t="s">
        <v>1035</v>
      </c>
      <c r="K75" s="118">
        <v>62500000</v>
      </c>
      <c r="L75" s="119" t="s">
        <v>1148</v>
      </c>
      <c r="M75" s="113">
        <v>1</v>
      </c>
      <c r="N75" s="119" t="s">
        <v>27</v>
      </c>
      <c r="O75" s="119" t="s">
        <v>1148</v>
      </c>
      <c r="P75" s="80"/>
    </row>
    <row r="76" spans="1:16" s="7" customFormat="1" ht="24.75" customHeight="1" outlineLevel="1" x14ac:dyDescent="0.3">
      <c r="A76" s="137">
        <v>29</v>
      </c>
      <c r="B76" s="117" t="s">
        <v>2807</v>
      </c>
      <c r="C76" s="119" t="s">
        <v>32</v>
      </c>
      <c r="D76" s="116" t="s">
        <v>2812</v>
      </c>
      <c r="E76" s="138">
        <v>43831</v>
      </c>
      <c r="F76" s="138">
        <v>43880</v>
      </c>
      <c r="G76" s="165">
        <f t="shared" si="2"/>
        <v>1.6333333333333333</v>
      </c>
      <c r="H76" s="117" t="s">
        <v>2810</v>
      </c>
      <c r="I76" s="116" t="s">
        <v>1155</v>
      </c>
      <c r="J76" s="116" t="s">
        <v>1035</v>
      </c>
      <c r="K76" s="118">
        <v>14235500</v>
      </c>
      <c r="L76" s="119" t="s">
        <v>1148</v>
      </c>
      <c r="M76" s="113">
        <v>1</v>
      </c>
      <c r="N76" s="119" t="s">
        <v>27</v>
      </c>
      <c r="O76" s="119" t="s">
        <v>1148</v>
      </c>
      <c r="P76" s="80"/>
    </row>
    <row r="77" spans="1:16" s="7" customFormat="1" ht="24.75" customHeight="1" outlineLevel="1" x14ac:dyDescent="0.3">
      <c r="A77" s="137">
        <v>30</v>
      </c>
      <c r="B77" s="117"/>
      <c r="C77" s="119"/>
      <c r="D77" s="116"/>
      <c r="E77" s="138"/>
      <c r="F77" s="138"/>
      <c r="G77" s="165" t="str">
        <f t="shared" si="2"/>
        <v/>
      </c>
      <c r="H77" s="117" t="s">
        <v>2810</v>
      </c>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8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13"/>
      <c r="N82" s="119"/>
      <c r="O82" s="119"/>
      <c r="P82" s="80"/>
    </row>
    <row r="83" spans="1:16" s="7" customFormat="1" ht="24.75" customHeight="1" outlineLevel="1" x14ac:dyDescent="0.3">
      <c r="A83" s="137">
        <v>36</v>
      </c>
      <c r="B83" s="64"/>
      <c r="C83" s="65"/>
      <c r="D83" s="63"/>
      <c r="E83" s="138"/>
      <c r="F83" s="138"/>
      <c r="G83" s="165" t="str">
        <f t="shared" si="2"/>
        <v/>
      </c>
      <c r="H83" s="64"/>
      <c r="I83" s="63"/>
      <c r="J83" s="63"/>
      <c r="K83" s="66"/>
      <c r="L83" s="65"/>
      <c r="M83" s="67"/>
      <c r="N83" s="65"/>
      <c r="O83" s="65"/>
      <c r="P83" s="80"/>
    </row>
    <row r="84" spans="1:16" s="7" customFormat="1" ht="24.75" customHeight="1" outlineLevel="1" x14ac:dyDescent="0.3">
      <c r="A84" s="137">
        <v>37</v>
      </c>
      <c r="B84" s="64"/>
      <c r="C84" s="65"/>
      <c r="D84" s="63"/>
      <c r="E84" s="138"/>
      <c r="F84" s="138"/>
      <c r="G84" s="165" t="str">
        <f t="shared" si="2"/>
        <v/>
      </c>
      <c r="H84" s="64"/>
      <c r="I84" s="63"/>
      <c r="J84" s="63"/>
      <c r="K84" s="66"/>
      <c r="L84" s="65"/>
      <c r="M84" s="67"/>
      <c r="N84" s="65"/>
      <c r="O84" s="65"/>
      <c r="P84" s="80"/>
    </row>
    <row r="85" spans="1:16" s="7" customFormat="1" ht="24.75" customHeight="1" outlineLevel="1" x14ac:dyDescent="0.3">
      <c r="A85" s="137">
        <v>38</v>
      </c>
      <c r="B85" s="64"/>
      <c r="C85" s="65"/>
      <c r="D85" s="63"/>
      <c r="E85" s="138"/>
      <c r="F85" s="138"/>
      <c r="G85" s="165" t="str">
        <f t="shared" si="2"/>
        <v/>
      </c>
      <c r="H85" s="64"/>
      <c r="I85" s="63"/>
      <c r="J85" s="63"/>
      <c r="K85" s="66"/>
      <c r="L85" s="65"/>
      <c r="M85" s="67"/>
      <c r="N85" s="65"/>
      <c r="O85" s="65"/>
      <c r="P85" s="80"/>
    </row>
    <row r="86" spans="1:16" s="7" customFormat="1" ht="24.75" customHeight="1" outlineLevel="1" x14ac:dyDescent="0.3">
      <c r="A86" s="137">
        <v>39</v>
      </c>
      <c r="B86" s="64"/>
      <c r="C86" s="65"/>
      <c r="D86" s="63"/>
      <c r="E86" s="138"/>
      <c r="F86" s="138"/>
      <c r="G86" s="165" t="str">
        <f t="shared" si="2"/>
        <v/>
      </c>
      <c r="H86" s="64"/>
      <c r="I86" s="63"/>
      <c r="J86" s="63"/>
      <c r="K86" s="66"/>
      <c r="L86" s="65"/>
      <c r="M86" s="67"/>
      <c r="N86" s="65"/>
      <c r="O86" s="65"/>
      <c r="P86" s="80"/>
    </row>
    <row r="87" spans="1:16" s="7" customFormat="1" ht="24.75" customHeight="1" outlineLevel="1" x14ac:dyDescent="0.3">
      <c r="A87" s="137">
        <v>40</v>
      </c>
      <c r="B87" s="64"/>
      <c r="C87" s="65"/>
      <c r="D87" s="63"/>
      <c r="E87" s="138"/>
      <c r="F87" s="138"/>
      <c r="G87" s="165" t="str">
        <f t="shared" si="2"/>
        <v/>
      </c>
      <c r="H87" s="64"/>
      <c r="I87" s="63"/>
      <c r="J87" s="63"/>
      <c r="K87" s="66"/>
      <c r="L87" s="65"/>
      <c r="M87" s="67"/>
      <c r="N87" s="65"/>
      <c r="O87" s="65"/>
      <c r="P87" s="80"/>
    </row>
    <row r="88" spans="1:16" s="7" customFormat="1" ht="24.75" customHeight="1" outlineLevel="1" x14ac:dyDescent="0.3">
      <c r="A88" s="136">
        <v>41</v>
      </c>
      <c r="B88" s="64"/>
      <c r="C88" s="65"/>
      <c r="D88" s="63"/>
      <c r="E88" s="138"/>
      <c r="F88" s="138"/>
      <c r="G88" s="165" t="str">
        <f t="shared" si="2"/>
        <v/>
      </c>
      <c r="H88" s="64"/>
      <c r="I88" s="63"/>
      <c r="J88" s="63"/>
      <c r="K88" s="66"/>
      <c r="L88" s="65"/>
      <c r="M88" s="67"/>
      <c r="N88" s="65"/>
      <c r="O88" s="65"/>
      <c r="P88" s="80"/>
    </row>
    <row r="89" spans="1:16" s="7" customFormat="1" ht="24.75" customHeight="1" outlineLevel="1" x14ac:dyDescent="0.3">
      <c r="A89" s="136">
        <v>42</v>
      </c>
      <c r="B89" s="64"/>
      <c r="C89" s="65"/>
      <c r="D89" s="63"/>
      <c r="E89" s="138"/>
      <c r="F89" s="138"/>
      <c r="G89" s="165" t="str">
        <f t="shared" si="2"/>
        <v/>
      </c>
      <c r="H89" s="64"/>
      <c r="I89" s="63"/>
      <c r="J89" s="63"/>
      <c r="K89" s="66"/>
      <c r="L89" s="65"/>
      <c r="M89" s="67"/>
      <c r="N89" s="65"/>
      <c r="O89" s="65"/>
      <c r="P89" s="80"/>
    </row>
    <row r="90" spans="1:16" s="7" customFormat="1" ht="24.75" customHeight="1" outlineLevel="1" x14ac:dyDescent="0.3">
      <c r="A90" s="136">
        <v>43</v>
      </c>
      <c r="B90" s="64"/>
      <c r="C90" s="65"/>
      <c r="D90" s="63"/>
      <c r="E90" s="138"/>
      <c r="F90" s="138"/>
      <c r="G90" s="165" t="str">
        <f t="shared" si="2"/>
        <v/>
      </c>
      <c r="H90" s="64"/>
      <c r="I90" s="63"/>
      <c r="J90" s="63"/>
      <c r="K90" s="66"/>
      <c r="L90" s="65"/>
      <c r="M90" s="67"/>
      <c r="N90" s="65"/>
      <c r="O90" s="65"/>
      <c r="P90" s="80"/>
    </row>
    <row r="91" spans="1:16" s="7" customFormat="1" ht="24.75" customHeight="1" outlineLevel="1" x14ac:dyDescent="0.3">
      <c r="A91" s="136">
        <v>44</v>
      </c>
      <c r="B91" s="64"/>
      <c r="C91" s="65"/>
      <c r="D91" s="63"/>
      <c r="E91" s="138"/>
      <c r="F91" s="138"/>
      <c r="G91" s="165" t="str">
        <f t="shared" si="2"/>
        <v/>
      </c>
      <c r="H91" s="64"/>
      <c r="I91" s="63"/>
      <c r="J91" s="63"/>
      <c r="K91" s="66"/>
      <c r="L91" s="65"/>
      <c r="M91" s="67"/>
      <c r="N91" s="65"/>
      <c r="O91" s="65"/>
      <c r="P91" s="80"/>
    </row>
    <row r="92" spans="1:16" s="7" customFormat="1" ht="24.75" customHeight="1" outlineLevel="1" x14ac:dyDescent="0.3">
      <c r="A92" s="137">
        <v>45</v>
      </c>
      <c r="B92" s="64"/>
      <c r="C92" s="65"/>
      <c r="D92" s="63"/>
      <c r="E92" s="138"/>
      <c r="F92" s="138"/>
      <c r="G92" s="165" t="str">
        <f t="shared" si="2"/>
        <v/>
      </c>
      <c r="H92" s="64"/>
      <c r="I92" s="63"/>
      <c r="J92" s="63"/>
      <c r="K92" s="66"/>
      <c r="L92" s="65"/>
      <c r="M92" s="67"/>
      <c r="N92" s="65"/>
      <c r="O92" s="65"/>
      <c r="P92" s="80"/>
    </row>
    <row r="93" spans="1:16" s="7" customFormat="1" ht="24.75" customHeight="1" outlineLevel="1" x14ac:dyDescent="0.3">
      <c r="A93" s="137">
        <v>46</v>
      </c>
      <c r="B93" s="64"/>
      <c r="C93" s="65"/>
      <c r="D93" s="63"/>
      <c r="E93" s="138"/>
      <c r="F93" s="138"/>
      <c r="G93" s="165" t="str">
        <f t="shared" si="2"/>
        <v/>
      </c>
      <c r="H93" s="64"/>
      <c r="I93" s="63"/>
      <c r="J93" s="63"/>
      <c r="K93" s="66"/>
      <c r="L93" s="65"/>
      <c r="M93" s="67"/>
      <c r="N93" s="65"/>
      <c r="O93" s="65"/>
      <c r="P93" s="80"/>
    </row>
    <row r="94" spans="1:16" s="7" customFormat="1" ht="24.75" customHeight="1" outlineLevel="1" x14ac:dyDescent="0.3">
      <c r="A94" s="137">
        <v>47</v>
      </c>
      <c r="B94" s="64"/>
      <c r="C94" s="65"/>
      <c r="D94" s="63"/>
      <c r="E94" s="138"/>
      <c r="F94" s="138"/>
      <c r="G94" s="165" t="str">
        <f t="shared" si="2"/>
        <v/>
      </c>
      <c r="H94" s="64"/>
      <c r="I94" s="63"/>
      <c r="J94" s="63"/>
      <c r="K94" s="66"/>
      <c r="L94" s="65"/>
      <c r="M94" s="67"/>
      <c r="N94" s="65"/>
      <c r="O94" s="65"/>
      <c r="P94" s="80"/>
    </row>
    <row r="95" spans="1:16" s="7" customFormat="1" ht="24.75" customHeight="1" outlineLevel="1" x14ac:dyDescent="0.3">
      <c r="A95" s="137">
        <v>48</v>
      </c>
      <c r="B95" s="64"/>
      <c r="C95" s="65"/>
      <c r="D95" s="63"/>
      <c r="E95" s="138"/>
      <c r="F95" s="138"/>
      <c r="G95" s="165" t="str">
        <f t="shared" si="2"/>
        <v/>
      </c>
      <c r="H95" s="64"/>
      <c r="I95" s="63"/>
      <c r="J95" s="63"/>
      <c r="K95" s="66"/>
      <c r="L95" s="65"/>
      <c r="M95" s="67"/>
      <c r="N95" s="65"/>
      <c r="O95" s="65"/>
      <c r="P95" s="80"/>
    </row>
    <row r="96" spans="1:16" s="7" customFormat="1" ht="24.75" customHeight="1" outlineLevel="1" x14ac:dyDescent="0.3">
      <c r="A96" s="137">
        <v>49</v>
      </c>
      <c r="B96" s="64"/>
      <c r="C96" s="65"/>
      <c r="D96" s="63"/>
      <c r="E96" s="138"/>
      <c r="F96" s="138"/>
      <c r="G96" s="165" t="str">
        <f t="shared" si="2"/>
        <v/>
      </c>
      <c r="H96" s="64"/>
      <c r="I96" s="63"/>
      <c r="J96" s="63"/>
      <c r="K96" s="66"/>
      <c r="L96" s="65"/>
      <c r="M96" s="67"/>
      <c r="N96" s="65"/>
      <c r="O96" s="65"/>
      <c r="P96" s="80"/>
    </row>
    <row r="97" spans="1:16" s="7" customFormat="1" ht="24.75" customHeight="1" outlineLevel="1" x14ac:dyDescent="0.3">
      <c r="A97" s="137">
        <v>50</v>
      </c>
      <c r="B97" s="64"/>
      <c r="C97" s="65"/>
      <c r="D97" s="63"/>
      <c r="E97" s="138"/>
      <c r="F97" s="138"/>
      <c r="G97" s="165" t="str">
        <f t="shared" si="2"/>
        <v/>
      </c>
      <c r="H97" s="64"/>
      <c r="I97" s="63"/>
      <c r="J97" s="63"/>
      <c r="K97" s="66"/>
      <c r="L97" s="65"/>
      <c r="M97" s="67"/>
      <c r="N97" s="65"/>
      <c r="O97" s="65"/>
      <c r="P97" s="80"/>
    </row>
    <row r="98" spans="1:16" s="7" customFormat="1" ht="24.75" customHeight="1" outlineLevel="1" x14ac:dyDescent="0.3">
      <c r="A98" s="137">
        <v>51</v>
      </c>
      <c r="B98" s="64"/>
      <c r="C98" s="65"/>
      <c r="D98" s="63"/>
      <c r="E98" s="138"/>
      <c r="F98" s="138"/>
      <c r="G98" s="165" t="str">
        <f t="shared" si="2"/>
        <v/>
      </c>
      <c r="H98" s="64"/>
      <c r="I98" s="63"/>
      <c r="J98" s="63"/>
      <c r="K98" s="66"/>
      <c r="L98" s="65"/>
      <c r="M98" s="67"/>
      <c r="N98" s="65"/>
      <c r="O98" s="65"/>
      <c r="P98" s="80"/>
    </row>
    <row r="99" spans="1:16" s="7" customFormat="1" ht="24.75" customHeight="1" outlineLevel="1" x14ac:dyDescent="0.3">
      <c r="A99" s="137">
        <v>52</v>
      </c>
      <c r="B99" s="64"/>
      <c r="C99" s="65"/>
      <c r="D99" s="63"/>
      <c r="E99" s="138"/>
      <c r="F99" s="138"/>
      <c r="G99" s="165" t="str">
        <f t="shared" si="2"/>
        <v/>
      </c>
      <c r="H99" s="64"/>
      <c r="I99" s="63"/>
      <c r="J99" s="63"/>
      <c r="K99" s="66"/>
      <c r="L99" s="65"/>
      <c r="M99" s="67"/>
      <c r="N99" s="65"/>
      <c r="O99" s="65"/>
      <c r="P99" s="80"/>
    </row>
    <row r="100" spans="1:16" s="7" customFormat="1" ht="24.75" customHeight="1" outlineLevel="1" x14ac:dyDescent="0.3">
      <c r="A100" s="137">
        <v>53</v>
      </c>
      <c r="B100" s="64"/>
      <c r="C100" s="65"/>
      <c r="D100" s="63"/>
      <c r="E100" s="138"/>
      <c r="F100" s="138"/>
      <c r="G100" s="165" t="str">
        <f t="shared" si="2"/>
        <v/>
      </c>
      <c r="H100" s="64"/>
      <c r="I100" s="63"/>
      <c r="J100" s="63"/>
      <c r="K100" s="66"/>
      <c r="L100" s="65"/>
      <c r="M100" s="67"/>
      <c r="N100" s="65"/>
      <c r="O100" s="65"/>
      <c r="P100" s="80"/>
    </row>
    <row r="101" spans="1:16" s="7" customFormat="1" ht="24.75" customHeight="1" outlineLevel="1" x14ac:dyDescent="0.3">
      <c r="A101" s="137">
        <v>54</v>
      </c>
      <c r="B101" s="64"/>
      <c r="C101" s="65"/>
      <c r="D101" s="63"/>
      <c r="E101" s="138"/>
      <c r="F101" s="138"/>
      <c r="G101" s="165" t="str">
        <f t="shared" si="2"/>
        <v/>
      </c>
      <c r="H101" s="64"/>
      <c r="I101" s="63"/>
      <c r="J101" s="63"/>
      <c r="K101" s="66"/>
      <c r="L101" s="65"/>
      <c r="M101" s="67"/>
      <c r="N101" s="65"/>
      <c r="O101" s="65"/>
      <c r="P101" s="80"/>
    </row>
    <row r="102" spans="1:16" s="7" customFormat="1" ht="24.75" customHeight="1" outlineLevel="1" x14ac:dyDescent="0.3">
      <c r="A102" s="137">
        <v>55</v>
      </c>
      <c r="B102" s="64"/>
      <c r="C102" s="65"/>
      <c r="D102" s="63"/>
      <c r="E102" s="138"/>
      <c r="F102" s="138"/>
      <c r="G102" s="165" t="str">
        <f t="shared" si="2"/>
        <v/>
      </c>
      <c r="H102" s="64"/>
      <c r="I102" s="63"/>
      <c r="J102" s="63"/>
      <c r="K102" s="66"/>
      <c r="L102" s="65"/>
      <c r="M102" s="67"/>
      <c r="N102" s="65"/>
      <c r="O102" s="65"/>
      <c r="P102" s="80"/>
    </row>
    <row r="103" spans="1:16" s="7" customFormat="1" ht="24.75" customHeight="1" outlineLevel="1" x14ac:dyDescent="0.3">
      <c r="A103" s="137">
        <v>56</v>
      </c>
      <c r="B103" s="64"/>
      <c r="C103" s="65"/>
      <c r="D103" s="63"/>
      <c r="E103" s="138"/>
      <c r="F103" s="138"/>
      <c r="G103" s="165" t="str">
        <f t="shared" si="2"/>
        <v/>
      </c>
      <c r="H103" s="64"/>
      <c r="I103" s="63"/>
      <c r="J103" s="63"/>
      <c r="K103" s="66"/>
      <c r="L103" s="65"/>
      <c r="M103" s="67"/>
      <c r="N103" s="65"/>
      <c r="O103" s="65"/>
      <c r="P103" s="80"/>
    </row>
    <row r="104" spans="1:16" s="7" customFormat="1" ht="24.75" customHeight="1" outlineLevel="1" x14ac:dyDescent="0.3">
      <c r="A104" s="137">
        <v>57</v>
      </c>
      <c r="B104" s="64"/>
      <c r="C104" s="65"/>
      <c r="D104" s="63"/>
      <c r="E104" s="138"/>
      <c r="F104" s="138"/>
      <c r="G104" s="165" t="str">
        <f t="shared" si="2"/>
        <v/>
      </c>
      <c r="H104" s="64"/>
      <c r="I104" s="63"/>
      <c r="J104" s="63"/>
      <c r="K104" s="66"/>
      <c r="L104" s="65"/>
      <c r="M104" s="67"/>
      <c r="N104" s="65"/>
      <c r="O104" s="65"/>
      <c r="P104" s="80"/>
    </row>
    <row r="105" spans="1:16" s="7" customFormat="1" ht="24.75" customHeight="1" outlineLevel="1" x14ac:dyDescent="0.3">
      <c r="A105" s="137">
        <v>58</v>
      </c>
      <c r="B105" s="64"/>
      <c r="C105" s="65"/>
      <c r="D105" s="63"/>
      <c r="E105" s="138"/>
      <c r="F105" s="138"/>
      <c r="G105" s="165" t="str">
        <f t="shared" si="2"/>
        <v/>
      </c>
      <c r="H105" s="64"/>
      <c r="I105" s="63"/>
      <c r="J105" s="63"/>
      <c r="K105" s="66"/>
      <c r="L105" s="65"/>
      <c r="M105" s="67"/>
      <c r="N105" s="65"/>
      <c r="O105" s="65"/>
      <c r="P105" s="80"/>
    </row>
    <row r="106" spans="1:16" s="7" customFormat="1" ht="24.75" customHeight="1" outlineLevel="1" x14ac:dyDescent="0.3">
      <c r="A106" s="137">
        <v>59</v>
      </c>
      <c r="B106" s="64"/>
      <c r="C106" s="65"/>
      <c r="D106" s="63"/>
      <c r="E106" s="138"/>
      <c r="F106" s="138"/>
      <c r="G106" s="165" t="str">
        <f t="shared" si="2"/>
        <v/>
      </c>
      <c r="H106" s="64"/>
      <c r="I106" s="63"/>
      <c r="J106" s="63"/>
      <c r="K106" s="66"/>
      <c r="L106" s="65"/>
      <c r="M106" s="67"/>
      <c r="N106" s="65"/>
      <c r="O106" s="65"/>
      <c r="P106" s="80"/>
    </row>
    <row r="107" spans="1:16" s="7" customFormat="1" ht="24.75" customHeight="1" outlineLevel="1" thickBot="1" x14ac:dyDescent="0.35">
      <c r="A107" s="137">
        <v>60</v>
      </c>
      <c r="B107" s="64"/>
      <c r="C107" s="65"/>
      <c r="D107" s="63"/>
      <c r="E107" s="138"/>
      <c r="F107" s="138"/>
      <c r="G107" s="165" t="str">
        <f t="shared" si="2"/>
        <v/>
      </c>
      <c r="H107" s="64"/>
      <c r="I107" s="63"/>
      <c r="J107" s="63"/>
      <c r="K107" s="66"/>
      <c r="L107" s="65"/>
      <c r="M107" s="67"/>
      <c r="N107" s="65"/>
      <c r="O107" s="65"/>
      <c r="P107" s="80"/>
    </row>
    <row r="108" spans="1:16" ht="29.4" customHeight="1" thickBot="1" x14ac:dyDescent="0.35">
      <c r="O108" s="178" t="str">
        <f>HYPERLINK("#Integrante_1!A1","INICIO")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2697</v>
      </c>
      <c r="E114" s="190">
        <v>43881</v>
      </c>
      <c r="F114" s="190">
        <v>44196</v>
      </c>
      <c r="G114" s="165">
        <f>IF(AND(E114&lt;&gt;"",F114&lt;&gt;""),((F114-E114)/30),"")</f>
        <v>10.5</v>
      </c>
      <c r="H114" s="117" t="s">
        <v>2707</v>
      </c>
      <c r="I114" s="116" t="s">
        <v>1155</v>
      </c>
      <c r="J114" s="116" t="s">
        <v>1053</v>
      </c>
      <c r="K114" s="68">
        <v>793827902</v>
      </c>
      <c r="L114" s="101">
        <f>+IF(AND(K114&gt;0,O114="Ejecución"),(K114/877802)*Tabla28[[#This Row],[% participación]],IF(AND(K114&gt;0,O114&lt;&gt;"Ejecución"),"-",""))</f>
        <v>361.7343783677868</v>
      </c>
      <c r="M114" s="119" t="s">
        <v>26</v>
      </c>
      <c r="N114" s="174">
        <v>0.4</v>
      </c>
      <c r="O114" s="170" t="s">
        <v>1150</v>
      </c>
      <c r="P114" s="79"/>
    </row>
    <row r="115" spans="1:16" s="6" customFormat="1" ht="24.75" customHeight="1" x14ac:dyDescent="0.3">
      <c r="A115" s="136">
        <v>2</v>
      </c>
      <c r="B115" s="168" t="s">
        <v>2671</v>
      </c>
      <c r="C115" s="169" t="s">
        <v>31</v>
      </c>
      <c r="D115" s="116" t="s">
        <v>2698</v>
      </c>
      <c r="E115" s="190">
        <v>43881</v>
      </c>
      <c r="F115" s="190">
        <v>44196</v>
      </c>
      <c r="G115" s="165">
        <f t="shared" ref="G115:G116" si="3">IF(AND(E115&lt;&gt;"",F115&lt;&gt;""),((F115-E115)/30),"")</f>
        <v>10.5</v>
      </c>
      <c r="H115" s="117" t="s">
        <v>2708</v>
      </c>
      <c r="I115" s="116" t="s">
        <v>1155</v>
      </c>
      <c r="J115" s="116" t="s">
        <v>1035</v>
      </c>
      <c r="K115" s="68">
        <v>382836974</v>
      </c>
      <c r="L115" s="101">
        <f>+IF(AND(K115&gt;0,O115="Ejecución"),(K115/877802)*Tabla28[[#This Row],[% participación]],IF(AND(K115&gt;0,O115&lt;&gt;"Ejecución"),"-",""))</f>
        <v>174.45254123367229</v>
      </c>
      <c r="M115" s="65" t="s">
        <v>26</v>
      </c>
      <c r="N115" s="174">
        <v>0.4</v>
      </c>
      <c r="O115" s="170" t="s">
        <v>1150</v>
      </c>
      <c r="P115" s="79"/>
    </row>
    <row r="116" spans="1:16" s="6" customFormat="1" ht="24.75" customHeight="1" x14ac:dyDescent="0.3">
      <c r="A116" s="136">
        <v>3</v>
      </c>
      <c r="B116" s="168" t="s">
        <v>2671</v>
      </c>
      <c r="C116" s="169" t="s">
        <v>31</v>
      </c>
      <c r="D116" s="116" t="s">
        <v>2782</v>
      </c>
      <c r="E116" s="190">
        <v>44167</v>
      </c>
      <c r="F116" s="190">
        <v>44773</v>
      </c>
      <c r="G116" s="165">
        <f t="shared" si="3"/>
        <v>20.2</v>
      </c>
      <c r="H116" s="117" t="s">
        <v>2708</v>
      </c>
      <c r="I116" s="63" t="s">
        <v>1155</v>
      </c>
      <c r="J116" s="63" t="s">
        <v>1035</v>
      </c>
      <c r="K116" s="68">
        <v>11764359543</v>
      </c>
      <c r="L116" s="101">
        <f>+IF(AND(K116&gt;0,O116="Ejecución"),(K116/877802)*Tabla28[[#This Row],[% participación]],IF(AND(K116&gt;0,O116&lt;&gt;"Ejecución"),"-",""))</f>
        <v>4020.6195279801141</v>
      </c>
      <c r="M116" s="65" t="s">
        <v>26</v>
      </c>
      <c r="N116" s="174">
        <v>0.3</v>
      </c>
      <c r="O116" s="170" t="s">
        <v>1150</v>
      </c>
      <c r="P116" s="79"/>
    </row>
    <row r="117" spans="1:16" s="6" customFormat="1" ht="24.75" customHeight="1" outlineLevel="1" x14ac:dyDescent="0.3">
      <c r="A117" s="136">
        <v>4</v>
      </c>
      <c r="B117" s="168" t="s">
        <v>2671</v>
      </c>
      <c r="C117" s="169" t="s">
        <v>31</v>
      </c>
      <c r="D117" s="116" t="s">
        <v>2783</v>
      </c>
      <c r="E117" s="190">
        <v>44168</v>
      </c>
      <c r="F117" s="190">
        <v>44773</v>
      </c>
      <c r="G117" s="165">
        <f t="shared" ref="G117:G159" si="4">IF(AND(E117&lt;&gt;"",F117&lt;&gt;""),((F117-E117)/30),"")</f>
        <v>20.166666666666668</v>
      </c>
      <c r="H117" s="117" t="s">
        <v>2708</v>
      </c>
      <c r="I117" s="63" t="s">
        <v>1155</v>
      </c>
      <c r="J117" s="63" t="s">
        <v>1059</v>
      </c>
      <c r="K117" s="68">
        <v>5096798512</v>
      </c>
      <c r="L117" s="101">
        <f>+IF(AND(K117&gt;0,O117="Ejecución"),(K117/877802)*Tabla28[[#This Row],[% participación]],IF(AND(K117&gt;0,O117&lt;&gt;"Ejecución"),"-",""))</f>
        <v>1741.895727738146</v>
      </c>
      <c r="M117" s="65" t="s">
        <v>26</v>
      </c>
      <c r="N117" s="174">
        <v>0.3</v>
      </c>
      <c r="O117" s="170" t="s">
        <v>1150</v>
      </c>
      <c r="P117" s="79"/>
    </row>
    <row r="118" spans="1:16" s="7" customFormat="1" ht="24.75" customHeight="1" outlineLevel="1" x14ac:dyDescent="0.3">
      <c r="A118" s="137">
        <v>5</v>
      </c>
      <c r="B118" s="168" t="s">
        <v>2671</v>
      </c>
      <c r="C118" s="169" t="s">
        <v>31</v>
      </c>
      <c r="D118" s="116" t="s">
        <v>2784</v>
      </c>
      <c r="E118" s="190">
        <v>44167</v>
      </c>
      <c r="F118" s="190">
        <v>44773</v>
      </c>
      <c r="G118" s="165">
        <f t="shared" si="4"/>
        <v>20.2</v>
      </c>
      <c r="H118" s="117" t="s">
        <v>2708</v>
      </c>
      <c r="I118" s="63" t="s">
        <v>1155</v>
      </c>
      <c r="J118" s="63" t="s">
        <v>1060</v>
      </c>
      <c r="K118" s="68">
        <v>5124242424</v>
      </c>
      <c r="L118" s="101">
        <f>+IF(AND(K118&gt;0,O118="Ejecución"),(K118/877802)*Tabla28[[#This Row],[% participación]],IF(AND(K118&gt;0,O118&lt;&gt;"Ejecución"),"-",""))</f>
        <v>1751.2750337775487</v>
      </c>
      <c r="M118" s="65" t="s">
        <v>26</v>
      </c>
      <c r="N118" s="174">
        <v>0.3</v>
      </c>
      <c r="O118" s="170" t="s">
        <v>1150</v>
      </c>
      <c r="P118" s="80"/>
    </row>
    <row r="119" spans="1:16" s="7" customFormat="1" ht="24.75" customHeight="1" outlineLevel="1" x14ac:dyDescent="0.3">
      <c r="A119" s="137">
        <v>6</v>
      </c>
      <c r="B119" s="168" t="s">
        <v>2671</v>
      </c>
      <c r="C119" s="169" t="s">
        <v>31</v>
      </c>
      <c r="D119" s="116" t="s">
        <v>2785</v>
      </c>
      <c r="E119" s="190">
        <v>44167</v>
      </c>
      <c r="F119" s="190">
        <v>44773</v>
      </c>
      <c r="G119" s="165">
        <f t="shared" si="4"/>
        <v>20.2</v>
      </c>
      <c r="H119" s="117" t="s">
        <v>2708</v>
      </c>
      <c r="I119" s="63" t="s">
        <v>1155</v>
      </c>
      <c r="J119" s="63" t="s">
        <v>1068</v>
      </c>
      <c r="K119" s="68">
        <v>2211249609</v>
      </c>
      <c r="L119" s="101">
        <f>+IF(AND(K119&gt;0,O119="Ejecución"),(K119/877802)*Tabla28[[#This Row],[% participación]],IF(AND(K119&gt;0,O119&lt;&gt;"Ejecución"),"-",""))</f>
        <v>755.72268313355403</v>
      </c>
      <c r="M119" s="65" t="s">
        <v>26</v>
      </c>
      <c r="N119" s="174">
        <v>0.3</v>
      </c>
      <c r="O119" s="170" t="s">
        <v>1150</v>
      </c>
      <c r="P119" s="80"/>
    </row>
    <row r="120" spans="1:16" s="7" customFormat="1" ht="24.75" customHeight="1" outlineLevel="1" x14ac:dyDescent="0.3">
      <c r="A120" s="137">
        <v>7</v>
      </c>
      <c r="B120" s="168" t="s">
        <v>2671</v>
      </c>
      <c r="C120" s="169" t="s">
        <v>31</v>
      </c>
      <c r="D120" s="116"/>
      <c r="E120" s="116"/>
      <c r="F120" s="116"/>
      <c r="G120" s="165" t="str">
        <f t="shared" si="4"/>
        <v/>
      </c>
      <c r="H120" s="64"/>
      <c r="I120" s="63"/>
      <c r="J120" s="63"/>
      <c r="K120" s="68"/>
      <c r="L120" s="101" t="str">
        <f>+IF(AND(K120&gt;0,O120="Ejecución"),(K120/877802)*Tabla28[[#This Row],[% participación]],IF(AND(K120&gt;0,O120&lt;&gt;"Ejecución"),"-",""))</f>
        <v/>
      </c>
      <c r="M120" s="65"/>
      <c r="N120" s="174" t="str">
        <f t="shared" ref="N120:N160" si="5">+IF(M120="No",1,IF(M120="Si","Ingrese %",""))</f>
        <v/>
      </c>
      <c r="O120" s="170" t="s">
        <v>1150</v>
      </c>
      <c r="P120" s="80"/>
    </row>
    <row r="121" spans="1:16" s="7" customFormat="1" ht="24.75" customHeight="1" outlineLevel="1" x14ac:dyDescent="0.3">
      <c r="A121" s="137">
        <v>8</v>
      </c>
      <c r="B121" s="168" t="s">
        <v>2671</v>
      </c>
      <c r="C121" s="169" t="s">
        <v>31</v>
      </c>
      <c r="D121" s="63"/>
      <c r="E121" s="138"/>
      <c r="F121" s="138"/>
      <c r="G121" s="165" t="str">
        <f t="shared" si="4"/>
        <v/>
      </c>
      <c r="H121" s="103"/>
      <c r="I121" s="63"/>
      <c r="J121" s="63"/>
      <c r="K121" s="68"/>
      <c r="L121" s="101" t="str">
        <f>+IF(AND(K121&gt;0,O121="Ejecución"),(K121/877802)*Tabla28[[#This Row],[% participación]],IF(AND(K121&gt;0,O121&lt;&gt;"Ejecución"),"-",""))</f>
        <v/>
      </c>
      <c r="M121" s="65"/>
      <c r="N121" s="174" t="str">
        <f t="shared" si="5"/>
        <v/>
      </c>
      <c r="O121" s="170" t="s">
        <v>1150</v>
      </c>
      <c r="P121" s="80"/>
    </row>
    <row r="122" spans="1:16" s="7" customFormat="1" ht="24.75" customHeight="1" outlineLevel="1" x14ac:dyDescent="0.3">
      <c r="A122" s="137">
        <v>9</v>
      </c>
      <c r="B122" s="168" t="s">
        <v>2671</v>
      </c>
      <c r="C122" s="169" t="s">
        <v>31</v>
      </c>
      <c r="D122" s="63"/>
      <c r="E122" s="138"/>
      <c r="F122" s="138"/>
      <c r="G122" s="165" t="str">
        <f t="shared" si="4"/>
        <v/>
      </c>
      <c r="H122" s="64"/>
      <c r="I122" s="63"/>
      <c r="J122" s="63"/>
      <c r="K122" s="68"/>
      <c r="L122" s="101" t="str">
        <f>+IF(AND(K122&gt;0,O122="Ejecución"),(K122/877802)*Tabla28[[#This Row],[% participación]],IF(AND(K122&gt;0,O122&lt;&gt;"Ejecución"),"-",""))</f>
        <v/>
      </c>
      <c r="M122" s="65"/>
      <c r="N122" s="174" t="str">
        <f t="shared" si="5"/>
        <v/>
      </c>
      <c r="O122" s="170" t="s">
        <v>1150</v>
      </c>
      <c r="P122" s="80"/>
    </row>
    <row r="123" spans="1:16" s="7" customFormat="1" ht="24.75" customHeight="1" outlineLevel="1" x14ac:dyDescent="0.3">
      <c r="A123" s="137">
        <v>10</v>
      </c>
      <c r="B123" s="168" t="s">
        <v>2671</v>
      </c>
      <c r="C123" s="169" t="s">
        <v>31</v>
      </c>
      <c r="D123" s="63"/>
      <c r="E123" s="138"/>
      <c r="F123" s="138"/>
      <c r="G123" s="165" t="str">
        <f t="shared" si="4"/>
        <v/>
      </c>
      <c r="H123" s="64"/>
      <c r="I123" s="63"/>
      <c r="J123" s="63"/>
      <c r="K123" s="68"/>
      <c r="L123" s="101" t="str">
        <f>+IF(AND(K123&gt;0,O123="Ejecución"),(K123/877802)*Tabla28[[#This Row],[% participación]],IF(AND(K123&gt;0,O123&lt;&gt;"Ejecución"),"-",""))</f>
        <v/>
      </c>
      <c r="M123" s="65"/>
      <c r="N123" s="174" t="str">
        <f t="shared" si="5"/>
        <v/>
      </c>
      <c r="O123" s="170" t="s">
        <v>1150</v>
      </c>
      <c r="P123" s="80"/>
    </row>
    <row r="124" spans="1:16" s="7" customFormat="1" ht="24.75" customHeight="1" outlineLevel="1" x14ac:dyDescent="0.3">
      <c r="A124" s="137">
        <v>11</v>
      </c>
      <c r="B124" s="168" t="s">
        <v>2671</v>
      </c>
      <c r="C124" s="169" t="s">
        <v>31</v>
      </c>
      <c r="D124" s="63"/>
      <c r="E124" s="138"/>
      <c r="F124" s="138"/>
      <c r="G124" s="165" t="str">
        <f t="shared" si="4"/>
        <v/>
      </c>
      <c r="H124" s="64"/>
      <c r="I124" s="63"/>
      <c r="J124" s="63"/>
      <c r="K124" s="68"/>
      <c r="L124" s="101" t="str">
        <f>+IF(AND(K124&gt;0,O124="Ejecución"),(K124/877802)*Tabla28[[#This Row],[% participación]],IF(AND(K124&gt;0,O124&lt;&gt;"Ejecución"),"-",""))</f>
        <v/>
      </c>
      <c r="M124" s="65"/>
      <c r="N124" s="174" t="str">
        <f t="shared" si="5"/>
        <v/>
      </c>
      <c r="O124" s="170" t="s">
        <v>1150</v>
      </c>
      <c r="P124" s="80"/>
    </row>
    <row r="125" spans="1:16" s="7" customFormat="1" ht="24.75" customHeight="1" outlineLevel="1" x14ac:dyDescent="0.3">
      <c r="A125" s="137">
        <v>12</v>
      </c>
      <c r="B125" s="168" t="s">
        <v>2671</v>
      </c>
      <c r="C125" s="169" t="s">
        <v>31</v>
      </c>
      <c r="D125" s="63"/>
      <c r="E125" s="138"/>
      <c r="F125" s="138"/>
      <c r="G125" s="165" t="str">
        <f t="shared" si="4"/>
        <v/>
      </c>
      <c r="H125" s="64"/>
      <c r="I125" s="63"/>
      <c r="J125" s="63"/>
      <c r="K125" s="68"/>
      <c r="L125" s="101" t="str">
        <f>+IF(AND(K125&gt;0,O125="Ejecución"),(K125/877802)*Tabla28[[#This Row],[% participación]],IF(AND(K125&gt;0,O125&lt;&gt;"Ejecución"),"-",""))</f>
        <v/>
      </c>
      <c r="M125" s="65"/>
      <c r="N125" s="174" t="str">
        <f t="shared" si="5"/>
        <v/>
      </c>
      <c r="O125" s="170" t="s">
        <v>1150</v>
      </c>
      <c r="P125" s="80"/>
    </row>
    <row r="126" spans="1:16" s="7" customFormat="1" ht="24.75" customHeight="1" outlineLevel="1" x14ac:dyDescent="0.3">
      <c r="A126" s="137">
        <v>13</v>
      </c>
      <c r="B126" s="168" t="s">
        <v>2671</v>
      </c>
      <c r="C126" s="169" t="s">
        <v>31</v>
      </c>
      <c r="D126" s="63"/>
      <c r="E126" s="138"/>
      <c r="F126" s="138"/>
      <c r="G126" s="165" t="str">
        <f t="shared" si="4"/>
        <v/>
      </c>
      <c r="H126" s="64"/>
      <c r="I126" s="63"/>
      <c r="J126" s="63"/>
      <c r="K126" s="68"/>
      <c r="L126" s="101" t="str">
        <f>+IF(AND(K126&gt;0,O126="Ejecución"),(K126/877802)*Tabla28[[#This Row],[% participación]],IF(AND(K126&gt;0,O126&lt;&gt;"Ejecución"),"-",""))</f>
        <v/>
      </c>
      <c r="M126" s="65"/>
      <c r="N126" s="174" t="str">
        <f t="shared" si="5"/>
        <v/>
      </c>
      <c r="O126" s="170" t="s">
        <v>1150</v>
      </c>
      <c r="P126" s="80"/>
    </row>
    <row r="127" spans="1:16" s="7" customFormat="1" ht="24.75" customHeight="1" outlineLevel="1" x14ac:dyDescent="0.3">
      <c r="A127" s="137">
        <v>14</v>
      </c>
      <c r="B127" s="168" t="s">
        <v>2671</v>
      </c>
      <c r="C127" s="169" t="s">
        <v>31</v>
      </c>
      <c r="D127" s="63"/>
      <c r="E127" s="138"/>
      <c r="F127" s="138"/>
      <c r="G127" s="165" t="str">
        <f t="shared" si="4"/>
        <v/>
      </c>
      <c r="H127" s="64"/>
      <c r="I127" s="63"/>
      <c r="J127" s="63"/>
      <c r="K127" s="68"/>
      <c r="L127" s="101" t="str">
        <f>+IF(AND(K127&gt;0,O127="Ejecución"),(K127/877802)*Tabla28[[#This Row],[% participación]],IF(AND(K127&gt;0,O127&lt;&gt;"Ejecución"),"-",""))</f>
        <v/>
      </c>
      <c r="M127" s="65"/>
      <c r="N127" s="174" t="str">
        <f t="shared" si="5"/>
        <v/>
      </c>
      <c r="O127" s="170" t="s">
        <v>1150</v>
      </c>
      <c r="P127" s="80"/>
    </row>
    <row r="128" spans="1:16" s="7" customFormat="1" ht="24.75" customHeight="1" outlineLevel="1" x14ac:dyDescent="0.3">
      <c r="A128" s="137">
        <v>15</v>
      </c>
      <c r="B128" s="168" t="s">
        <v>2671</v>
      </c>
      <c r="C128" s="169" t="s">
        <v>31</v>
      </c>
      <c r="D128" s="63"/>
      <c r="E128" s="138"/>
      <c r="F128" s="138"/>
      <c r="G128" s="165" t="str">
        <f t="shared" si="4"/>
        <v/>
      </c>
      <c r="H128" s="64"/>
      <c r="I128" s="63"/>
      <c r="J128" s="63"/>
      <c r="K128" s="68"/>
      <c r="L128" s="101" t="str">
        <f>+IF(AND(K128&gt;0,O128="Ejecución"),(K128/877802)*Tabla28[[#This Row],[% participación]],IF(AND(K128&gt;0,O128&lt;&gt;"Ejecución"),"-",""))</f>
        <v/>
      </c>
      <c r="M128" s="65"/>
      <c r="N128" s="174" t="str">
        <f t="shared" si="5"/>
        <v/>
      </c>
      <c r="O128" s="170" t="s">
        <v>1150</v>
      </c>
      <c r="P128" s="80"/>
    </row>
    <row r="129" spans="1:16" s="7" customFormat="1" ht="24.75" customHeight="1" outlineLevel="1" x14ac:dyDescent="0.3">
      <c r="A129" s="137">
        <v>16</v>
      </c>
      <c r="B129" s="168" t="s">
        <v>2671</v>
      </c>
      <c r="C129" s="169" t="s">
        <v>31</v>
      </c>
      <c r="D129" s="63"/>
      <c r="E129" s="138"/>
      <c r="F129" s="138"/>
      <c r="G129" s="165" t="str">
        <f t="shared" si="4"/>
        <v/>
      </c>
      <c r="H129" s="64"/>
      <c r="I129" s="63"/>
      <c r="J129" s="63"/>
      <c r="K129" s="68"/>
      <c r="L129" s="101" t="str">
        <f>+IF(AND(K129&gt;0,O129="Ejecución"),(K129/877802)*Tabla28[[#This Row],[% participación]],IF(AND(K129&gt;0,O129&lt;&gt;"Ejecución"),"-",""))</f>
        <v/>
      </c>
      <c r="M129" s="65"/>
      <c r="N129" s="174" t="str">
        <f t="shared" si="5"/>
        <v/>
      </c>
      <c r="O129" s="170" t="s">
        <v>1150</v>
      </c>
      <c r="P129" s="80"/>
    </row>
    <row r="130" spans="1:16" s="7" customFormat="1" ht="24.75" customHeight="1" outlineLevel="1" x14ac:dyDescent="0.3">
      <c r="A130" s="137">
        <v>17</v>
      </c>
      <c r="B130" s="168" t="s">
        <v>2671</v>
      </c>
      <c r="C130" s="169" t="s">
        <v>31</v>
      </c>
      <c r="D130" s="63"/>
      <c r="E130" s="138"/>
      <c r="F130" s="138"/>
      <c r="G130" s="165" t="str">
        <f t="shared" si="4"/>
        <v/>
      </c>
      <c r="H130" s="64"/>
      <c r="I130" s="63"/>
      <c r="J130" s="63"/>
      <c r="K130" s="68"/>
      <c r="L130" s="101" t="str">
        <f>+IF(AND(K130&gt;0,O130="Ejecución"),(K130/877802)*Tabla28[[#This Row],[% participación]],IF(AND(K130&gt;0,O130&lt;&gt;"Ejecución"),"-",""))</f>
        <v/>
      </c>
      <c r="M130" s="65"/>
      <c r="N130" s="174" t="str">
        <f t="shared" si="5"/>
        <v/>
      </c>
      <c r="O130" s="170" t="s">
        <v>1150</v>
      </c>
      <c r="P130" s="80"/>
    </row>
    <row r="131" spans="1:16" s="7" customFormat="1" ht="24.75" customHeight="1" outlineLevel="1" x14ac:dyDescent="0.3">
      <c r="A131" s="137">
        <v>18</v>
      </c>
      <c r="B131" s="168" t="s">
        <v>2671</v>
      </c>
      <c r="C131" s="169" t="s">
        <v>31</v>
      </c>
      <c r="D131" s="63"/>
      <c r="E131" s="138"/>
      <c r="F131" s="138"/>
      <c r="G131" s="165" t="str">
        <f t="shared" si="4"/>
        <v/>
      </c>
      <c r="H131" s="64"/>
      <c r="I131" s="63"/>
      <c r="J131" s="63"/>
      <c r="K131" s="68"/>
      <c r="L131" s="101" t="str">
        <f>+IF(AND(K131&gt;0,O131="Ejecución"),(K131/877802)*Tabla28[[#This Row],[% participación]],IF(AND(K131&gt;0,O131&lt;&gt;"Ejecución"),"-",""))</f>
        <v/>
      </c>
      <c r="M131" s="65"/>
      <c r="N131" s="174" t="str">
        <f t="shared" si="5"/>
        <v/>
      </c>
      <c r="O131" s="170" t="s">
        <v>1150</v>
      </c>
      <c r="P131" s="80"/>
    </row>
    <row r="132" spans="1:16" s="7" customFormat="1" ht="24.75" customHeight="1" outlineLevel="1" x14ac:dyDescent="0.3">
      <c r="A132" s="137">
        <v>19</v>
      </c>
      <c r="B132" s="168" t="s">
        <v>2671</v>
      </c>
      <c r="C132" s="169" t="s">
        <v>31</v>
      </c>
      <c r="D132" s="63"/>
      <c r="E132" s="138"/>
      <c r="F132" s="138"/>
      <c r="G132" s="165" t="str">
        <f t="shared" si="4"/>
        <v/>
      </c>
      <c r="H132" s="64"/>
      <c r="I132" s="63"/>
      <c r="J132" s="63"/>
      <c r="K132" s="68"/>
      <c r="L132" s="101" t="str">
        <f>+IF(AND(K132&gt;0,O132="Ejecución"),(K132/877802)*Tabla28[[#This Row],[% participación]],IF(AND(K132&gt;0,O132&lt;&gt;"Ejecución"),"-",""))</f>
        <v/>
      </c>
      <c r="M132" s="65"/>
      <c r="N132" s="174" t="str">
        <f t="shared" si="5"/>
        <v/>
      </c>
      <c r="O132" s="170" t="s">
        <v>1150</v>
      </c>
      <c r="P132" s="80"/>
    </row>
    <row r="133" spans="1:16" s="7" customFormat="1" ht="24.75" customHeight="1" outlineLevel="1" x14ac:dyDescent="0.3">
      <c r="A133" s="137">
        <v>20</v>
      </c>
      <c r="B133" s="168" t="s">
        <v>2671</v>
      </c>
      <c r="C133" s="169" t="s">
        <v>31</v>
      </c>
      <c r="D133" s="63"/>
      <c r="E133" s="138"/>
      <c r="F133" s="138"/>
      <c r="G133" s="165" t="str">
        <f t="shared" si="4"/>
        <v/>
      </c>
      <c r="H133" s="64"/>
      <c r="I133" s="63"/>
      <c r="J133" s="63"/>
      <c r="K133" s="68"/>
      <c r="L133" s="101" t="str">
        <f>+IF(AND(K133&gt;0,O133="Ejecución"),(K133/877802)*Tabla28[[#This Row],[% participación]],IF(AND(K133&gt;0,O133&lt;&gt;"Ejecución"),"-",""))</f>
        <v/>
      </c>
      <c r="M133" s="65"/>
      <c r="N133" s="174" t="str">
        <f t="shared" si="5"/>
        <v/>
      </c>
      <c r="O133" s="170" t="s">
        <v>1150</v>
      </c>
      <c r="P133" s="80"/>
    </row>
    <row r="134" spans="1:16" s="7" customFormat="1" ht="24.75" customHeight="1" outlineLevel="1" x14ac:dyDescent="0.3">
      <c r="A134" s="137">
        <v>21</v>
      </c>
      <c r="B134" s="168" t="s">
        <v>2671</v>
      </c>
      <c r="C134" s="169" t="s">
        <v>31</v>
      </c>
      <c r="D134" s="63"/>
      <c r="E134" s="138"/>
      <c r="F134" s="138"/>
      <c r="G134" s="165" t="str">
        <f t="shared" si="4"/>
        <v/>
      </c>
      <c r="H134" s="64"/>
      <c r="I134" s="63"/>
      <c r="J134" s="63"/>
      <c r="K134" s="68"/>
      <c r="L134" s="101" t="str">
        <f>+IF(AND(K134&gt;0,O134="Ejecución"),(K134/877802)*Tabla28[[#This Row],[% participación]],IF(AND(K134&gt;0,O134&lt;&gt;"Ejecución"),"-",""))</f>
        <v/>
      </c>
      <c r="M134" s="65"/>
      <c r="N134" s="174" t="str">
        <f t="shared" si="5"/>
        <v/>
      </c>
      <c r="O134" s="170" t="s">
        <v>1150</v>
      </c>
      <c r="P134" s="80"/>
    </row>
    <row r="135" spans="1:16" s="7" customFormat="1" ht="24.75" customHeight="1" outlineLevel="1" x14ac:dyDescent="0.3">
      <c r="A135" s="137">
        <v>22</v>
      </c>
      <c r="B135" s="168" t="s">
        <v>2671</v>
      </c>
      <c r="C135" s="169" t="s">
        <v>31</v>
      </c>
      <c r="D135" s="63"/>
      <c r="E135" s="138"/>
      <c r="F135" s="138"/>
      <c r="G135" s="165" t="str">
        <f t="shared" si="4"/>
        <v/>
      </c>
      <c r="H135" s="64"/>
      <c r="I135" s="63"/>
      <c r="J135" s="63"/>
      <c r="K135" s="68"/>
      <c r="L135" s="101" t="str">
        <f>+IF(AND(K135&gt;0,O135="Ejecución"),(K135/877802)*Tabla28[[#This Row],[% participación]],IF(AND(K135&gt;0,O135&lt;&gt;"Ejecución"),"-",""))</f>
        <v/>
      </c>
      <c r="M135" s="65"/>
      <c r="N135" s="174" t="str">
        <f t="shared" si="5"/>
        <v/>
      </c>
      <c r="O135" s="170" t="s">
        <v>1150</v>
      </c>
      <c r="P135" s="80"/>
    </row>
    <row r="136" spans="1:16" s="7" customFormat="1" ht="24.75" customHeight="1" outlineLevel="1" x14ac:dyDescent="0.3">
      <c r="A136" s="137">
        <v>23</v>
      </c>
      <c r="B136" s="168" t="s">
        <v>2671</v>
      </c>
      <c r="C136" s="169" t="s">
        <v>31</v>
      </c>
      <c r="D136" s="63"/>
      <c r="E136" s="138"/>
      <c r="F136" s="138"/>
      <c r="G136" s="165" t="str">
        <f t="shared" si="4"/>
        <v/>
      </c>
      <c r="H136" s="64"/>
      <c r="I136" s="63"/>
      <c r="J136" s="63"/>
      <c r="K136" s="68"/>
      <c r="L136" s="101" t="str">
        <f>+IF(AND(K136&gt;0,O136="Ejecución"),(K136/877802)*Tabla28[[#This Row],[% participación]],IF(AND(K136&gt;0,O136&lt;&gt;"Ejecución"),"-",""))</f>
        <v/>
      </c>
      <c r="M136" s="65"/>
      <c r="N136" s="174" t="str">
        <f t="shared" si="5"/>
        <v/>
      </c>
      <c r="O136" s="170" t="s">
        <v>1150</v>
      </c>
      <c r="P136" s="80"/>
    </row>
    <row r="137" spans="1:16" s="7" customFormat="1" ht="24.75" customHeight="1" outlineLevel="1" x14ac:dyDescent="0.3">
      <c r="A137" s="137">
        <v>24</v>
      </c>
      <c r="B137" s="168" t="s">
        <v>2671</v>
      </c>
      <c r="C137" s="169" t="s">
        <v>31</v>
      </c>
      <c r="D137" s="63"/>
      <c r="E137" s="138"/>
      <c r="F137" s="138"/>
      <c r="G137" s="165" t="str">
        <f t="shared" si="4"/>
        <v/>
      </c>
      <c r="H137" s="64"/>
      <c r="I137" s="63"/>
      <c r="J137" s="63"/>
      <c r="K137" s="68"/>
      <c r="L137" s="101" t="str">
        <f>+IF(AND(K137&gt;0,O137="Ejecución"),(K137/877802)*Tabla28[[#This Row],[% participación]],IF(AND(K137&gt;0,O137&lt;&gt;"Ejecución"),"-",""))</f>
        <v/>
      </c>
      <c r="M137" s="65"/>
      <c r="N137" s="174" t="str">
        <f t="shared" si="5"/>
        <v/>
      </c>
      <c r="O137" s="170" t="s">
        <v>1150</v>
      </c>
      <c r="P137" s="80"/>
    </row>
    <row r="138" spans="1:16" s="7" customFormat="1" ht="24.75" customHeight="1" outlineLevel="1" x14ac:dyDescent="0.3">
      <c r="A138" s="137">
        <v>25</v>
      </c>
      <c r="B138" s="168" t="s">
        <v>2671</v>
      </c>
      <c r="C138" s="169" t="s">
        <v>31</v>
      </c>
      <c r="D138" s="63"/>
      <c r="E138" s="138"/>
      <c r="F138" s="138"/>
      <c r="G138" s="165" t="str">
        <f t="shared" si="4"/>
        <v/>
      </c>
      <c r="H138" s="64"/>
      <c r="I138" s="63"/>
      <c r="J138" s="63"/>
      <c r="K138" s="68"/>
      <c r="L138" s="101" t="str">
        <f>+IF(AND(K138&gt;0,O138="Ejecución"),(K138/877802)*Tabla28[[#This Row],[% participación]],IF(AND(K138&gt;0,O138&lt;&gt;"Ejecución"),"-",""))</f>
        <v/>
      </c>
      <c r="M138" s="65"/>
      <c r="N138" s="174" t="str">
        <f t="shared" si="5"/>
        <v/>
      </c>
      <c r="O138" s="170" t="s">
        <v>1150</v>
      </c>
      <c r="P138" s="80"/>
    </row>
    <row r="139" spans="1:16" s="7" customFormat="1" ht="24.75" customHeight="1" outlineLevel="1" x14ac:dyDescent="0.3">
      <c r="A139" s="137">
        <v>26</v>
      </c>
      <c r="B139" s="168" t="s">
        <v>2671</v>
      </c>
      <c r="C139" s="169" t="s">
        <v>31</v>
      </c>
      <c r="D139" s="63"/>
      <c r="E139" s="138"/>
      <c r="F139" s="138"/>
      <c r="G139" s="165" t="str">
        <f t="shared" si="4"/>
        <v/>
      </c>
      <c r="H139" s="64"/>
      <c r="I139" s="63"/>
      <c r="J139" s="63"/>
      <c r="K139" s="68"/>
      <c r="L139" s="101" t="str">
        <f>+IF(AND(K139&gt;0,O139="Ejecución"),(K139/877802)*Tabla28[[#This Row],[% participación]],IF(AND(K139&gt;0,O139&lt;&gt;"Ejecución"),"-",""))</f>
        <v/>
      </c>
      <c r="M139" s="65"/>
      <c r="N139" s="174" t="str">
        <f t="shared" si="5"/>
        <v/>
      </c>
      <c r="O139" s="170" t="s">
        <v>1150</v>
      </c>
      <c r="P139" s="80"/>
    </row>
    <row r="140" spans="1:16" s="7" customFormat="1" ht="24.75" customHeight="1" outlineLevel="1" x14ac:dyDescent="0.3">
      <c r="A140" s="137">
        <v>27</v>
      </c>
      <c r="B140" s="168" t="s">
        <v>2671</v>
      </c>
      <c r="C140" s="169" t="s">
        <v>31</v>
      </c>
      <c r="D140" s="63"/>
      <c r="E140" s="138"/>
      <c r="F140" s="138"/>
      <c r="G140" s="165" t="str">
        <f t="shared" si="4"/>
        <v/>
      </c>
      <c r="H140" s="64"/>
      <c r="I140" s="63"/>
      <c r="J140" s="63"/>
      <c r="K140" s="68"/>
      <c r="L140" s="101" t="str">
        <f>+IF(AND(K140&gt;0,O140="Ejecución"),(K140/877802)*Tabla28[[#This Row],[% participación]],IF(AND(K140&gt;0,O140&lt;&gt;"Ejecución"),"-",""))</f>
        <v/>
      </c>
      <c r="M140" s="65"/>
      <c r="N140" s="174" t="str">
        <f t="shared" si="5"/>
        <v/>
      </c>
      <c r="O140" s="170" t="s">
        <v>1150</v>
      </c>
      <c r="P140" s="80"/>
    </row>
    <row r="141" spans="1:16" s="7" customFormat="1" ht="24.75" customHeight="1" outlineLevel="1" x14ac:dyDescent="0.3">
      <c r="A141" s="137">
        <v>28</v>
      </c>
      <c r="B141" s="168" t="s">
        <v>2671</v>
      </c>
      <c r="C141" s="169" t="s">
        <v>31</v>
      </c>
      <c r="D141" s="63"/>
      <c r="E141" s="138"/>
      <c r="F141" s="138"/>
      <c r="G141" s="165" t="str">
        <f t="shared" si="4"/>
        <v/>
      </c>
      <c r="H141" s="64"/>
      <c r="I141" s="63"/>
      <c r="J141" s="63"/>
      <c r="K141" s="68"/>
      <c r="L141" s="101" t="str">
        <f>+IF(AND(K141&gt;0,O141="Ejecución"),(K141/877802)*Tabla28[[#This Row],[% participación]],IF(AND(K141&gt;0,O141&lt;&gt;"Ejecución"),"-",""))</f>
        <v/>
      </c>
      <c r="M141" s="65"/>
      <c r="N141" s="174" t="str">
        <f t="shared" si="5"/>
        <v/>
      </c>
      <c r="O141" s="170" t="s">
        <v>1150</v>
      </c>
      <c r="P141" s="80"/>
    </row>
    <row r="142" spans="1:16" s="7" customFormat="1" ht="24.75" customHeight="1" outlineLevel="1" x14ac:dyDescent="0.3">
      <c r="A142" s="137">
        <v>29</v>
      </c>
      <c r="B142" s="168" t="s">
        <v>2671</v>
      </c>
      <c r="C142" s="169" t="s">
        <v>31</v>
      </c>
      <c r="D142" s="63"/>
      <c r="E142" s="138"/>
      <c r="F142" s="138"/>
      <c r="G142" s="165" t="str">
        <f t="shared" si="4"/>
        <v/>
      </c>
      <c r="H142" s="64"/>
      <c r="I142" s="63"/>
      <c r="J142" s="63"/>
      <c r="K142" s="68"/>
      <c r="L142" s="101" t="str">
        <f>+IF(AND(K142&gt;0,O142="Ejecución"),(K142/877802)*Tabla28[[#This Row],[% participación]],IF(AND(K142&gt;0,O142&lt;&gt;"Ejecución"),"-",""))</f>
        <v/>
      </c>
      <c r="M142" s="65"/>
      <c r="N142" s="174" t="str">
        <f t="shared" si="5"/>
        <v/>
      </c>
      <c r="O142" s="170" t="s">
        <v>1150</v>
      </c>
      <c r="P142" s="80"/>
    </row>
    <row r="143" spans="1:16" s="7" customFormat="1" ht="24.75" customHeight="1" outlineLevel="1" x14ac:dyDescent="0.3">
      <c r="A143" s="137">
        <v>30</v>
      </c>
      <c r="B143" s="168" t="s">
        <v>2671</v>
      </c>
      <c r="C143" s="169" t="s">
        <v>31</v>
      </c>
      <c r="D143" s="63"/>
      <c r="E143" s="138"/>
      <c r="F143" s="138"/>
      <c r="G143" s="165" t="str">
        <f t="shared" si="4"/>
        <v/>
      </c>
      <c r="H143" s="64"/>
      <c r="I143" s="63"/>
      <c r="J143" s="63"/>
      <c r="K143" s="68"/>
      <c r="L143" s="101" t="str">
        <f>+IF(AND(K143&gt;0,O143="Ejecución"),(K143/877802)*Tabla28[[#This Row],[% participación]],IF(AND(K143&gt;0,O143&lt;&gt;"Ejecución"),"-",""))</f>
        <v/>
      </c>
      <c r="M143" s="65"/>
      <c r="N143" s="174" t="str">
        <f t="shared" si="5"/>
        <v/>
      </c>
      <c r="O143" s="170" t="s">
        <v>1150</v>
      </c>
      <c r="P143" s="80"/>
    </row>
    <row r="144" spans="1:16" s="7" customFormat="1" ht="24.75" customHeight="1" outlineLevel="1" x14ac:dyDescent="0.3">
      <c r="A144" s="137">
        <v>31</v>
      </c>
      <c r="B144" s="168" t="s">
        <v>2671</v>
      </c>
      <c r="C144" s="169" t="s">
        <v>31</v>
      </c>
      <c r="D144" s="63"/>
      <c r="E144" s="138"/>
      <c r="F144" s="138"/>
      <c r="G144" s="165" t="str">
        <f t="shared" si="4"/>
        <v/>
      </c>
      <c r="H144" s="64"/>
      <c r="I144" s="63"/>
      <c r="J144" s="63"/>
      <c r="K144" s="68"/>
      <c r="L144" s="101" t="str">
        <f>+IF(AND(K144&gt;0,O144="Ejecución"),(K144/877802)*Tabla28[[#This Row],[% participación]],IF(AND(K144&gt;0,O144&lt;&gt;"Ejecución"),"-",""))</f>
        <v/>
      </c>
      <c r="M144" s="65"/>
      <c r="N144" s="174" t="str">
        <f t="shared" si="5"/>
        <v/>
      </c>
      <c r="O144" s="170" t="s">
        <v>1150</v>
      </c>
      <c r="P144" s="80"/>
    </row>
    <row r="145" spans="1:16" s="7" customFormat="1" ht="24.75" customHeight="1" outlineLevel="1" x14ac:dyDescent="0.3">
      <c r="A145" s="137">
        <v>32</v>
      </c>
      <c r="B145" s="168" t="s">
        <v>2671</v>
      </c>
      <c r="C145" s="169" t="s">
        <v>31</v>
      </c>
      <c r="D145" s="63"/>
      <c r="E145" s="138"/>
      <c r="F145" s="138"/>
      <c r="G145" s="165" t="str">
        <f t="shared" si="4"/>
        <v/>
      </c>
      <c r="H145" s="64"/>
      <c r="I145" s="63"/>
      <c r="J145" s="63"/>
      <c r="K145" s="68"/>
      <c r="L145" s="101" t="str">
        <f>+IF(AND(K145&gt;0,O145="Ejecución"),(K145/877802)*Tabla28[[#This Row],[% participación]],IF(AND(K145&gt;0,O145&lt;&gt;"Ejecución"),"-",""))</f>
        <v/>
      </c>
      <c r="M145" s="65"/>
      <c r="N145" s="174" t="str">
        <f t="shared" si="5"/>
        <v/>
      </c>
      <c r="O145" s="170" t="s">
        <v>1150</v>
      </c>
      <c r="P145" s="80"/>
    </row>
    <row r="146" spans="1:16" s="7" customFormat="1" ht="24.75" customHeight="1" outlineLevel="1" x14ac:dyDescent="0.3">
      <c r="A146" s="137">
        <v>33</v>
      </c>
      <c r="B146" s="168" t="s">
        <v>2671</v>
      </c>
      <c r="C146" s="169" t="s">
        <v>31</v>
      </c>
      <c r="D146" s="63"/>
      <c r="E146" s="138"/>
      <c r="F146" s="138"/>
      <c r="G146" s="165" t="str">
        <f t="shared" si="4"/>
        <v/>
      </c>
      <c r="H146" s="64"/>
      <c r="I146" s="63"/>
      <c r="J146" s="63"/>
      <c r="K146" s="68"/>
      <c r="L146" s="101" t="str">
        <f>+IF(AND(K146&gt;0,O146="Ejecución"),(K146/877802)*Tabla28[[#This Row],[% participación]],IF(AND(K146&gt;0,O146&lt;&gt;"Ejecución"),"-",""))</f>
        <v/>
      </c>
      <c r="M146" s="65"/>
      <c r="N146" s="174" t="str">
        <f t="shared" si="5"/>
        <v/>
      </c>
      <c r="O146" s="170" t="s">
        <v>1150</v>
      </c>
      <c r="P146" s="80"/>
    </row>
    <row r="147" spans="1:16" s="7" customFormat="1" ht="24.75" customHeight="1" outlineLevel="1" x14ac:dyDescent="0.3">
      <c r="A147" s="137">
        <v>34</v>
      </c>
      <c r="B147" s="168" t="s">
        <v>2671</v>
      </c>
      <c r="C147" s="169" t="s">
        <v>31</v>
      </c>
      <c r="D147" s="63"/>
      <c r="E147" s="138"/>
      <c r="F147" s="138"/>
      <c r="G147" s="165" t="str">
        <f t="shared" si="4"/>
        <v/>
      </c>
      <c r="H147" s="64"/>
      <c r="I147" s="63"/>
      <c r="J147" s="63"/>
      <c r="K147" s="68"/>
      <c r="L147" s="101" t="str">
        <f>+IF(AND(K147&gt;0,O147="Ejecución"),(K147/877802)*Tabla28[[#This Row],[% participación]],IF(AND(K147&gt;0,O147&lt;&gt;"Ejecución"),"-",""))</f>
        <v/>
      </c>
      <c r="M147" s="65"/>
      <c r="N147" s="174" t="str">
        <f t="shared" si="5"/>
        <v/>
      </c>
      <c r="O147" s="170" t="s">
        <v>1150</v>
      </c>
      <c r="P147" s="80"/>
    </row>
    <row r="148" spans="1:16" s="7" customFormat="1" ht="24.75" customHeight="1" outlineLevel="1" x14ac:dyDescent="0.3">
      <c r="A148" s="137">
        <v>35</v>
      </c>
      <c r="B148" s="168" t="s">
        <v>2671</v>
      </c>
      <c r="C148" s="169" t="s">
        <v>31</v>
      </c>
      <c r="D148" s="63"/>
      <c r="E148" s="138"/>
      <c r="F148" s="138"/>
      <c r="G148" s="165" t="str">
        <f t="shared" si="4"/>
        <v/>
      </c>
      <c r="H148" s="64"/>
      <c r="I148" s="63"/>
      <c r="J148" s="63"/>
      <c r="K148" s="68"/>
      <c r="L148" s="101" t="str">
        <f>+IF(AND(K148&gt;0,O148="Ejecución"),(K148/877802)*Tabla28[[#This Row],[% participación]],IF(AND(K148&gt;0,O148&lt;&gt;"Ejecución"),"-",""))</f>
        <v/>
      </c>
      <c r="M148" s="65"/>
      <c r="N148" s="174" t="str">
        <f t="shared" si="5"/>
        <v/>
      </c>
      <c r="O148" s="170" t="s">
        <v>1150</v>
      </c>
      <c r="P148" s="80"/>
    </row>
    <row r="149" spans="1:16" s="7" customFormat="1" ht="24.75" customHeight="1" outlineLevel="1" x14ac:dyDescent="0.3">
      <c r="A149" s="137">
        <v>36</v>
      </c>
      <c r="B149" s="168" t="s">
        <v>2671</v>
      </c>
      <c r="C149" s="169" t="s">
        <v>31</v>
      </c>
      <c r="D149" s="63"/>
      <c r="E149" s="138"/>
      <c r="F149" s="138"/>
      <c r="G149" s="165" t="str">
        <f t="shared" si="4"/>
        <v/>
      </c>
      <c r="H149" s="64"/>
      <c r="I149" s="63"/>
      <c r="J149" s="63"/>
      <c r="K149" s="68"/>
      <c r="L149" s="101" t="str">
        <f>+IF(AND(K149&gt;0,O149="Ejecución"),(K149/877802)*Tabla28[[#This Row],[% participación]],IF(AND(K149&gt;0,O149&lt;&gt;"Ejecución"),"-",""))</f>
        <v/>
      </c>
      <c r="M149" s="65"/>
      <c r="N149" s="174" t="str">
        <f t="shared" si="5"/>
        <v/>
      </c>
      <c r="O149" s="170" t="s">
        <v>1150</v>
      </c>
      <c r="P149" s="80"/>
    </row>
    <row r="150" spans="1:16" s="7" customFormat="1" ht="24.75" customHeight="1" outlineLevel="1" x14ac:dyDescent="0.3">
      <c r="A150" s="137">
        <v>37</v>
      </c>
      <c r="B150" s="168" t="s">
        <v>2671</v>
      </c>
      <c r="C150" s="169" t="s">
        <v>31</v>
      </c>
      <c r="D150" s="63"/>
      <c r="E150" s="138"/>
      <c r="F150" s="138"/>
      <c r="G150" s="165" t="str">
        <f t="shared" si="4"/>
        <v/>
      </c>
      <c r="H150" s="64"/>
      <c r="I150" s="63"/>
      <c r="J150" s="63"/>
      <c r="K150" s="68"/>
      <c r="L150" s="101" t="str">
        <f>+IF(AND(K150&gt;0,O150="Ejecución"),(K150/877802)*Tabla28[[#This Row],[% participación]],IF(AND(K150&gt;0,O150&lt;&gt;"Ejecución"),"-",""))</f>
        <v/>
      </c>
      <c r="M150" s="65"/>
      <c r="N150" s="174" t="str">
        <f t="shared" si="5"/>
        <v/>
      </c>
      <c r="O150" s="170" t="s">
        <v>1150</v>
      </c>
      <c r="P150" s="80"/>
    </row>
    <row r="151" spans="1:16" s="7" customFormat="1" ht="24.75" customHeight="1" outlineLevel="1" x14ac:dyDescent="0.3">
      <c r="A151" s="137">
        <v>38</v>
      </c>
      <c r="B151" s="168" t="s">
        <v>2671</v>
      </c>
      <c r="C151" s="169" t="s">
        <v>31</v>
      </c>
      <c r="D151" s="63"/>
      <c r="E151" s="138"/>
      <c r="F151" s="138"/>
      <c r="G151" s="165" t="str">
        <f t="shared" si="4"/>
        <v/>
      </c>
      <c r="H151" s="64"/>
      <c r="I151" s="63"/>
      <c r="J151" s="63"/>
      <c r="K151" s="68"/>
      <c r="L151" s="101" t="str">
        <f>+IF(AND(K151&gt;0,O151="Ejecución"),(K151/877802)*Tabla28[[#This Row],[% participación]],IF(AND(K151&gt;0,O151&lt;&gt;"Ejecución"),"-",""))</f>
        <v/>
      </c>
      <c r="M151" s="65"/>
      <c r="N151" s="174" t="str">
        <f t="shared" si="5"/>
        <v/>
      </c>
      <c r="O151" s="170" t="s">
        <v>1150</v>
      </c>
      <c r="P151" s="80"/>
    </row>
    <row r="152" spans="1:16" s="7" customFormat="1" ht="24.75" customHeight="1" outlineLevel="1" x14ac:dyDescent="0.3">
      <c r="A152" s="137">
        <v>39</v>
      </c>
      <c r="B152" s="168" t="s">
        <v>2671</v>
      </c>
      <c r="C152" s="169" t="s">
        <v>31</v>
      </c>
      <c r="D152" s="63"/>
      <c r="E152" s="138"/>
      <c r="F152" s="138"/>
      <c r="G152" s="165" t="str">
        <f t="shared" si="4"/>
        <v/>
      </c>
      <c r="H152" s="64"/>
      <c r="I152" s="63"/>
      <c r="J152" s="63"/>
      <c r="K152" s="68"/>
      <c r="L152" s="101" t="str">
        <f>+IF(AND(K152&gt;0,O152="Ejecución"),(K152/877802)*Tabla28[[#This Row],[% participación]],IF(AND(K152&gt;0,O152&lt;&gt;"Ejecución"),"-",""))</f>
        <v/>
      </c>
      <c r="M152" s="65"/>
      <c r="N152" s="174" t="str">
        <f t="shared" si="5"/>
        <v/>
      </c>
      <c r="O152" s="170" t="s">
        <v>1150</v>
      </c>
      <c r="P152" s="80"/>
    </row>
    <row r="153" spans="1:16" s="7" customFormat="1" ht="24.75" customHeight="1" outlineLevel="1" x14ac:dyDescent="0.3">
      <c r="A153" s="137">
        <v>40</v>
      </c>
      <c r="B153" s="168" t="s">
        <v>2671</v>
      </c>
      <c r="C153" s="169" t="s">
        <v>31</v>
      </c>
      <c r="D153" s="63"/>
      <c r="E153" s="138"/>
      <c r="F153" s="138"/>
      <c r="G153" s="165" t="str">
        <f t="shared" si="4"/>
        <v/>
      </c>
      <c r="H153" s="64"/>
      <c r="I153" s="63"/>
      <c r="J153" s="63"/>
      <c r="K153" s="68"/>
      <c r="L153" s="101" t="str">
        <f>+IF(AND(K153&gt;0,O153="Ejecución"),(K153/877802)*Tabla28[[#This Row],[% participación]],IF(AND(K153&gt;0,O153&lt;&gt;"Ejecución"),"-",""))</f>
        <v/>
      </c>
      <c r="M153" s="65"/>
      <c r="N153" s="174" t="str">
        <f t="shared" si="5"/>
        <v/>
      </c>
      <c r="O153" s="170" t="s">
        <v>1150</v>
      </c>
      <c r="P153" s="80"/>
    </row>
    <row r="154" spans="1:16" s="7" customFormat="1" ht="24.75" customHeight="1" outlineLevel="1" x14ac:dyDescent="0.3">
      <c r="A154" s="137">
        <v>41</v>
      </c>
      <c r="B154" s="168" t="s">
        <v>2671</v>
      </c>
      <c r="C154" s="169" t="s">
        <v>31</v>
      </c>
      <c r="D154" s="63"/>
      <c r="E154" s="138"/>
      <c r="F154" s="138"/>
      <c r="G154" s="165" t="str">
        <f t="shared" si="4"/>
        <v/>
      </c>
      <c r="H154" s="64"/>
      <c r="I154" s="63"/>
      <c r="J154" s="63"/>
      <c r="K154" s="68"/>
      <c r="L154" s="101" t="str">
        <f>+IF(AND(K154&gt;0,O154="Ejecución"),(K154/877802)*Tabla28[[#This Row],[% participación]],IF(AND(K154&gt;0,O154&lt;&gt;"Ejecución"),"-",""))</f>
        <v/>
      </c>
      <c r="M154" s="65"/>
      <c r="N154" s="174" t="str">
        <f t="shared" si="5"/>
        <v/>
      </c>
      <c r="O154" s="170" t="s">
        <v>1150</v>
      </c>
      <c r="P154" s="80"/>
    </row>
    <row r="155" spans="1:16" s="7" customFormat="1" ht="24.75" customHeight="1" outlineLevel="1" x14ac:dyDescent="0.3">
      <c r="A155" s="137">
        <v>42</v>
      </c>
      <c r="B155" s="168" t="s">
        <v>2671</v>
      </c>
      <c r="C155" s="169" t="s">
        <v>31</v>
      </c>
      <c r="D155" s="63"/>
      <c r="E155" s="138"/>
      <c r="F155" s="138"/>
      <c r="G155" s="165" t="str">
        <f t="shared" si="4"/>
        <v/>
      </c>
      <c r="H155" s="64"/>
      <c r="I155" s="63"/>
      <c r="J155" s="63"/>
      <c r="K155" s="68"/>
      <c r="L155" s="101" t="str">
        <f>+IF(AND(K155&gt;0,O155="Ejecución"),(K155/877802)*Tabla28[[#This Row],[% participación]],IF(AND(K155&gt;0,O155&lt;&gt;"Ejecución"),"-",""))</f>
        <v/>
      </c>
      <c r="M155" s="65"/>
      <c r="N155" s="174" t="str">
        <f t="shared" si="5"/>
        <v/>
      </c>
      <c r="O155" s="170" t="s">
        <v>1150</v>
      </c>
      <c r="P155" s="80"/>
    </row>
    <row r="156" spans="1:16" s="7" customFormat="1" ht="24" customHeight="1" outlineLevel="1" x14ac:dyDescent="0.3">
      <c r="A156" s="137">
        <v>43</v>
      </c>
      <c r="B156" s="168" t="s">
        <v>2671</v>
      </c>
      <c r="C156" s="169" t="s">
        <v>31</v>
      </c>
      <c r="D156" s="63"/>
      <c r="E156" s="138"/>
      <c r="F156" s="138"/>
      <c r="G156" s="165" t="str">
        <f t="shared" si="4"/>
        <v/>
      </c>
      <c r="H156" s="64"/>
      <c r="I156" s="63"/>
      <c r="J156" s="63"/>
      <c r="K156" s="68"/>
      <c r="L156" s="101" t="str">
        <f>+IF(AND(K156&gt;0,O156="Ejecución"),(K156/877802)*Tabla28[[#This Row],[% participación]],IF(AND(K156&gt;0,O156&lt;&gt;"Ejecución"),"-",""))</f>
        <v/>
      </c>
      <c r="M156" s="65"/>
      <c r="N156" s="174" t="str">
        <f t="shared" si="5"/>
        <v/>
      </c>
      <c r="O156" s="170" t="s">
        <v>1150</v>
      </c>
      <c r="P156" s="80"/>
    </row>
    <row r="157" spans="1:16" s="7" customFormat="1" ht="24.75" customHeight="1" outlineLevel="1" x14ac:dyDescent="0.3">
      <c r="A157" s="137">
        <v>44</v>
      </c>
      <c r="B157" s="168" t="s">
        <v>2671</v>
      </c>
      <c r="C157" s="169" t="s">
        <v>31</v>
      </c>
      <c r="D157" s="63"/>
      <c r="E157" s="138"/>
      <c r="F157" s="138"/>
      <c r="G157" s="165" t="str">
        <f t="shared" si="4"/>
        <v/>
      </c>
      <c r="H157" s="64"/>
      <c r="I157" s="63"/>
      <c r="J157" s="63"/>
      <c r="K157" s="68"/>
      <c r="L157" s="101" t="str">
        <f>+IF(AND(K157&gt;0,O157="Ejecución"),(K157/877802)*Tabla28[[#This Row],[% participación]],IF(AND(K157&gt;0,O157&lt;&gt;"Ejecución"),"-",""))</f>
        <v/>
      </c>
      <c r="M157" s="65"/>
      <c r="N157" s="174" t="str">
        <f t="shared" si="5"/>
        <v/>
      </c>
      <c r="O157" s="170" t="s">
        <v>1150</v>
      </c>
      <c r="P157" s="80"/>
    </row>
    <row r="158" spans="1:16" s="7" customFormat="1" ht="24.75" customHeight="1" outlineLevel="1" x14ac:dyDescent="0.3">
      <c r="A158" s="137">
        <v>45</v>
      </c>
      <c r="B158" s="168" t="s">
        <v>2671</v>
      </c>
      <c r="C158" s="169" t="s">
        <v>31</v>
      </c>
      <c r="D158" s="63"/>
      <c r="E158" s="138"/>
      <c r="F158" s="138"/>
      <c r="G158" s="165" t="str">
        <f t="shared" si="4"/>
        <v/>
      </c>
      <c r="H158" s="64"/>
      <c r="I158" s="63"/>
      <c r="J158" s="63"/>
      <c r="K158" s="68"/>
      <c r="L158" s="101" t="str">
        <f>+IF(AND(K158&gt;0,O158="Ejecución"),(K158/877802)*Tabla28[[#This Row],[% participación]],IF(AND(K158&gt;0,O158&lt;&gt;"Ejecución"),"-",""))</f>
        <v/>
      </c>
      <c r="M158" s="65"/>
      <c r="N158" s="174" t="str">
        <f t="shared" si="5"/>
        <v/>
      </c>
      <c r="O158" s="170" t="s">
        <v>1150</v>
      </c>
      <c r="P158" s="80"/>
    </row>
    <row r="159" spans="1:16" s="7" customFormat="1" ht="24.75" customHeight="1" outlineLevel="1" x14ac:dyDescent="0.3">
      <c r="A159" s="137">
        <v>46</v>
      </c>
      <c r="B159" s="168" t="s">
        <v>2671</v>
      </c>
      <c r="C159" s="169" t="s">
        <v>31</v>
      </c>
      <c r="D159" s="63"/>
      <c r="E159" s="138"/>
      <c r="F159" s="138"/>
      <c r="G159" s="165" t="str">
        <f t="shared" si="4"/>
        <v/>
      </c>
      <c r="H159" s="64"/>
      <c r="I159" s="63"/>
      <c r="J159" s="63"/>
      <c r="K159" s="68"/>
      <c r="L159" s="101" t="str">
        <f>+IF(AND(K159&gt;0,O159="Ejecución"),(K159/877802)*Tabla28[[#This Row],[% participación]],IF(AND(K159&gt;0,O159&lt;&gt;"Ejecución"),"-",""))</f>
        <v/>
      </c>
      <c r="M159" s="65"/>
      <c r="N159" s="174" t="str">
        <f t="shared" si="5"/>
        <v/>
      </c>
      <c r="O159" s="170" t="s">
        <v>1150</v>
      </c>
      <c r="P159" s="80"/>
    </row>
    <row r="160" spans="1:16" s="7" customFormat="1" ht="24.75" customHeight="1" outlineLevel="1" thickBot="1" x14ac:dyDescent="0.35">
      <c r="A160" s="137">
        <v>47</v>
      </c>
      <c r="B160" s="168" t="s">
        <v>2671</v>
      </c>
      <c r="C160" s="169" t="s">
        <v>31</v>
      </c>
      <c r="D160" s="63"/>
      <c r="E160" s="138"/>
      <c r="F160" s="138"/>
      <c r="G160" s="165" t="str">
        <f t="shared" ref="G160" si="6">IF(AND(E160&lt;&gt;"",F160&lt;&gt;""),((F160-E160)/30),"")</f>
        <v/>
      </c>
      <c r="H160" s="64"/>
      <c r="I160" s="63"/>
      <c r="J160" s="63"/>
      <c r="K160" s="68"/>
      <c r="L160" s="101" t="str">
        <f>+IF(AND(K160&gt;0,O160="Ejecución"),(K160/877802)*Tabla28[[#This Row],[% participación]],IF(AND(K160&gt;0,O160&lt;&gt;"Ejecución"),"-",""))</f>
        <v/>
      </c>
      <c r="M160" s="65"/>
      <c r="N160" s="174" t="str">
        <f t="shared" si="5"/>
        <v/>
      </c>
      <c r="O160" s="170" t="s">
        <v>1150</v>
      </c>
      <c r="P160" s="80"/>
    </row>
    <row r="161" spans="1:28" ht="23.1" customHeight="1" thickBot="1" x14ac:dyDescent="0.35">
      <c r="O161" s="178" t="str">
        <f>HYPERLINK("#Integrante_1!A1","INICIO")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29"/>
      <c r="B164" s="30"/>
      <c r="C164" s="30"/>
      <c r="E164" s="8"/>
      <c r="F164" s="30"/>
      <c r="G164" s="30"/>
      <c r="H164" s="30"/>
      <c r="I164" s="29"/>
      <c r="J164" s="30"/>
      <c r="K164" s="5"/>
      <c r="L164" s="5"/>
      <c r="M164" s="5"/>
      <c r="N164" s="150"/>
      <c r="O164" s="8"/>
      <c r="Q164" s="4" t="s">
        <v>2649</v>
      </c>
    </row>
    <row r="165" spans="1:28"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x14ac:dyDescent="0.3">
      <c r="A166" s="9"/>
      <c r="B166" s="5"/>
      <c r="C166" s="5"/>
      <c r="D166" s="151" t="s">
        <v>14</v>
      </c>
      <c r="E166" s="8"/>
      <c r="F166" s="5"/>
      <c r="G166" s="26" t="s">
        <v>14</v>
      </c>
      <c r="I166" s="9"/>
      <c r="J166" s="5"/>
      <c r="K166" s="5"/>
      <c r="L166" s="5"/>
      <c r="M166" s="5"/>
      <c r="N166" s="5"/>
      <c r="O166" s="8"/>
    </row>
    <row r="167" spans="1:28" x14ac:dyDescent="0.3">
      <c r="A167" s="9"/>
      <c r="D167" s="108" t="s">
        <v>26</v>
      </c>
      <c r="E167" s="8"/>
      <c r="F167" s="5"/>
      <c r="G167" s="108" t="s">
        <v>26</v>
      </c>
      <c r="I167" s="240" t="s">
        <v>2648</v>
      </c>
      <c r="J167" s="241"/>
      <c r="K167" s="241"/>
      <c r="L167" s="241"/>
      <c r="M167" s="241"/>
      <c r="N167" s="241"/>
      <c r="O167" s="242"/>
      <c r="U167" s="51"/>
    </row>
    <row r="168" spans="1:28" x14ac:dyDescent="0.3">
      <c r="A168" s="9"/>
      <c r="B168" s="210" t="s">
        <v>2662</v>
      </c>
      <c r="C168" s="210"/>
      <c r="D168" s="210"/>
      <c r="E168" s="8"/>
      <c r="F168" s="5"/>
      <c r="H168" s="82" t="s">
        <v>2661</v>
      </c>
      <c r="I168" s="240"/>
      <c r="J168" s="241"/>
      <c r="K168" s="241"/>
      <c r="L168" s="241"/>
      <c r="M168" s="241"/>
      <c r="N168" s="241"/>
      <c r="O168" s="242"/>
      <c r="Q168" s="51"/>
    </row>
    <row r="169" spans="1:28"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HYPERLINK("#Integrante_1!A1","INICIO")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28"/>
      <c r="S177" s="28" t="s">
        <v>2619</v>
      </c>
      <c r="T177" s="19"/>
      <c r="U177" s="19"/>
      <c r="V177" s="19"/>
      <c r="W177" s="19"/>
      <c r="X177" s="19"/>
      <c r="Y177" s="19"/>
      <c r="Z177" s="19"/>
      <c r="AA177" s="19"/>
      <c r="AB177" s="19"/>
    </row>
    <row r="178" spans="1:28" ht="23.4" x14ac:dyDescent="0.3">
      <c r="A178" s="9"/>
      <c r="B178" s="200"/>
      <c r="C178" s="201"/>
      <c r="D178" s="202"/>
      <c r="E178" s="28" t="s">
        <v>2621</v>
      </c>
      <c r="F178" s="28" t="s">
        <v>2622</v>
      </c>
      <c r="G178" s="28" t="s">
        <v>2623</v>
      </c>
      <c r="H178" s="5"/>
      <c r="I178" s="251"/>
      <c r="J178" s="252"/>
      <c r="K178" s="252"/>
      <c r="L178" s="253"/>
      <c r="M178" s="258"/>
      <c r="O178" s="8"/>
      <c r="Q178" s="19"/>
      <c r="R178" s="28" t="s">
        <v>2623</v>
      </c>
      <c r="S178" s="28" t="s">
        <v>2621</v>
      </c>
      <c r="T178" s="19"/>
      <c r="U178" s="19"/>
      <c r="V178" s="19"/>
      <c r="W178" s="19"/>
      <c r="X178" s="19"/>
      <c r="Y178" s="19"/>
      <c r="Z178" s="19"/>
      <c r="AA178" s="19"/>
      <c r="AB178" s="19"/>
    </row>
    <row r="179" spans="1:28" ht="23.4" x14ac:dyDescent="0.3">
      <c r="A179" s="9"/>
      <c r="B179" s="249" t="s">
        <v>2670</v>
      </c>
      <c r="C179" s="249"/>
      <c r="D179" s="249"/>
      <c r="E179" s="24">
        <v>0.02</v>
      </c>
      <c r="F179" s="171">
        <v>0.02</v>
      </c>
      <c r="G179" s="172">
        <f>IF(F179&gt;0,SUM(E179+F179),"")</f>
        <v>0.04</v>
      </c>
      <c r="H179" s="5"/>
      <c r="I179" s="254" t="s">
        <v>2674</v>
      </c>
      <c r="J179" s="255"/>
      <c r="K179" s="255"/>
      <c r="L179" s="256"/>
      <c r="M179" s="171">
        <v>0.05</v>
      </c>
      <c r="O179" s="8"/>
      <c r="Q179" s="19"/>
      <c r="R179" s="172">
        <f>IF(M179&gt;0,SUM(S179+M179),"")</f>
        <v>7.0000000000000007E-2</v>
      </c>
      <c r="S179" s="24">
        <v>0.02</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x14ac:dyDescent="0.3">
      <c r="A184" s="9"/>
      <c r="B184" s="88" t="s">
        <v>2673</v>
      </c>
      <c r="C184" s="88"/>
      <c r="D184" s="88"/>
      <c r="E184" s="88"/>
      <c r="F184" s="88"/>
      <c r="G184" s="88"/>
      <c r="H184" s="88"/>
      <c r="I184" s="88"/>
      <c r="J184" s="88"/>
      <c r="K184" s="88"/>
      <c r="L184" s="88"/>
      <c r="M184" s="88"/>
      <c r="N184" s="89"/>
      <c r="O184" s="90"/>
    </row>
    <row r="185" spans="1:28" x14ac:dyDescent="0.3">
      <c r="A185" s="9"/>
      <c r="B185" s="91" t="s">
        <v>2632</v>
      </c>
      <c r="C185" s="177">
        <f>+SUM(G179:G182)</f>
        <v>0.04</v>
      </c>
      <c r="D185" s="92" t="s">
        <v>2633</v>
      </c>
      <c r="E185" s="95">
        <f>+(C185*SUM(K20:K35))</f>
        <v>135020773.12</v>
      </c>
      <c r="F185" s="93"/>
      <c r="G185" s="94"/>
      <c r="H185" s="89"/>
      <c r="I185" s="91" t="s">
        <v>2632</v>
      </c>
      <c r="J185" s="177">
        <f>M179</f>
        <v>0.05</v>
      </c>
      <c r="K185" s="250" t="s">
        <v>2633</v>
      </c>
      <c r="L185" s="250"/>
      <c r="M185" s="95">
        <f>+J185*K20</f>
        <v>168775966.40000001</v>
      </c>
      <c r="N185" s="96"/>
      <c r="O185" s="97"/>
    </row>
    <row r="186" spans="1:28" ht="15"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ht="15" thickBot="1" x14ac:dyDescent="0.35">
      <c r="A190" s="229"/>
      <c r="B190" s="230"/>
      <c r="C190" s="230"/>
      <c r="D190" s="230"/>
      <c r="E190" s="230"/>
      <c r="F190" s="230"/>
      <c r="G190" s="230"/>
      <c r="H190" s="230"/>
      <c r="I190" s="230"/>
      <c r="J190" s="230"/>
      <c r="K190" s="230"/>
      <c r="L190" s="230"/>
      <c r="M190" s="230"/>
      <c r="N190" s="230"/>
      <c r="O190" s="231"/>
    </row>
    <row r="191" spans="1:28" x14ac:dyDescent="0.3">
      <c r="A191" s="9"/>
      <c r="B191" s="5"/>
      <c r="C191" s="5"/>
      <c r="D191" s="5"/>
      <c r="E191" s="5"/>
      <c r="F191" s="5"/>
      <c r="G191" s="5"/>
      <c r="H191" s="5"/>
      <c r="I191" s="5"/>
      <c r="J191" s="5"/>
      <c r="K191" s="5"/>
      <c r="L191" s="5"/>
      <c r="M191" s="5"/>
      <c r="N191" s="5"/>
      <c r="O191" s="8"/>
      <c r="Q191" s="146"/>
      <c r="R191" s="146"/>
      <c r="S191" s="146"/>
      <c r="T191" s="146"/>
    </row>
    <row r="192" spans="1:28" x14ac:dyDescent="0.3">
      <c r="A192" s="9"/>
      <c r="B192" s="223" t="s">
        <v>2641</v>
      </c>
      <c r="C192" s="223"/>
      <c r="E192" s="5" t="s">
        <v>20</v>
      </c>
      <c r="H192" s="26" t="s">
        <v>24</v>
      </c>
      <c r="J192" s="5" t="s">
        <v>2642</v>
      </c>
      <c r="K192" s="5"/>
      <c r="M192" s="5"/>
      <c r="N192" s="5"/>
      <c r="O192" s="8"/>
      <c r="Q192" s="147"/>
      <c r="R192" s="148"/>
      <c r="S192" s="148"/>
      <c r="T192" s="147"/>
    </row>
    <row r="193" spans="1:18" x14ac:dyDescent="0.3">
      <c r="A193" s="9"/>
      <c r="C193" s="191">
        <v>43808</v>
      </c>
      <c r="D193" s="5"/>
      <c r="E193" s="192">
        <v>10288</v>
      </c>
      <c r="F193" s="5"/>
      <c r="G193" s="5"/>
      <c r="H193" s="192" t="s">
        <v>2710</v>
      </c>
      <c r="J193" s="5"/>
      <c r="K193" s="191">
        <v>43881</v>
      </c>
      <c r="L193" s="5"/>
      <c r="M193" s="5"/>
      <c r="N193" s="5"/>
      <c r="O193" s="8"/>
    </row>
    <row r="194" spans="1:18" x14ac:dyDescent="0.3">
      <c r="A194" s="9"/>
      <c r="B194" s="25" t="s">
        <v>2634</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HYPERLINK("#Integrante_1!A1","INICIO")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x14ac:dyDescent="0.3">
      <c r="A200" s="9"/>
      <c r="B200" s="220"/>
      <c r="C200" s="220"/>
      <c r="D200" s="220"/>
      <c r="E200" s="220"/>
      <c r="F200" s="220"/>
      <c r="G200" s="220"/>
      <c r="H200" s="220"/>
      <c r="I200" s="220"/>
      <c r="J200" s="220"/>
      <c r="K200" s="220"/>
      <c r="L200" s="220"/>
      <c r="M200" s="220"/>
      <c r="N200" s="220"/>
      <c r="O200" s="8"/>
    </row>
    <row r="201" spans="1:18"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x14ac:dyDescent="0.3">
      <c r="A204" s="9"/>
      <c r="B204" s="4" t="s">
        <v>2680</v>
      </c>
      <c r="C204" s="5"/>
      <c r="D204" s="5"/>
      <c r="E204" s="5"/>
      <c r="F204" s="5"/>
      <c r="G204" s="5"/>
      <c r="H204" s="5"/>
      <c r="I204" s="5"/>
      <c r="J204" s="5"/>
      <c r="K204" s="5"/>
      <c r="L204" s="5"/>
      <c r="M204" s="5"/>
      <c r="N204" s="5"/>
      <c r="O204" s="8"/>
    </row>
    <row r="205" spans="1:18" x14ac:dyDescent="0.3">
      <c r="A205" s="9"/>
      <c r="B205" s="4" t="s">
        <v>2649</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192" t="s">
        <v>2710</v>
      </c>
      <c r="D211" s="21"/>
      <c r="G211" s="27" t="s">
        <v>2625</v>
      </c>
      <c r="H211" s="193" t="s">
        <v>2711</v>
      </c>
      <c r="J211" s="27" t="s">
        <v>2627</v>
      </c>
      <c r="K211" s="192" t="s">
        <v>2713</v>
      </c>
      <c r="L211" s="21"/>
      <c r="M211" s="21"/>
      <c r="N211" s="21"/>
      <c r="O211" s="8"/>
    </row>
    <row r="212" spans="1:15" x14ac:dyDescent="0.3">
      <c r="A212" s="9"/>
      <c r="B212" s="27" t="s">
        <v>2624</v>
      </c>
      <c r="C212" s="192" t="s">
        <v>2710</v>
      </c>
      <c r="D212" s="21"/>
      <c r="G212" s="27" t="s">
        <v>2626</v>
      </c>
      <c r="H212" s="193" t="s">
        <v>2712</v>
      </c>
      <c r="J212" s="27" t="s">
        <v>2628</v>
      </c>
      <c r="K212" s="192"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2">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opLeftCell="I4" zoomScale="85" zoomScaleNormal="85" zoomScaleSheetLayoutView="40" zoomScalePageLayoutView="40" workbookViewId="0">
      <selection activeCell="K20" sqref="K20"/>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44140625" style="4" customWidth="1"/>
    <col min="16" max="16" width="5.554687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497" width="14.109375" style="4" hidden="1"/>
    <col min="498" max="16383" width="1.5546875" style="4" hidden="1"/>
    <col min="16384" max="16384" width="14.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44194.859018634263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HYPERLINK("#Integrante_2!B20","IDENTIFICACIÓN DEL OFERENTE")</f>
        <v>IDENTIFICACIÓN DEL OFERENTE</v>
      </c>
      <c r="C8" s="181"/>
      <c r="D8" s="185"/>
      <c r="E8" s="268" t="str">
        <f>HYPERLINK("#Integrante_2!A109","CAPACIDAD RESIDUAL")</f>
        <v>CAPACIDAD RESIDUAL</v>
      </c>
      <c r="F8" s="269"/>
      <c r="G8" s="270"/>
      <c r="H8" s="186"/>
      <c r="I8" s="178" t="str">
        <f>HYPERLINK("#Integrante_2!N162","DISCAPACIDAD")</f>
        <v>DISCAPACIDAD</v>
      </c>
      <c r="J8" s="182"/>
      <c r="K8" s="178" t="str">
        <f>HYPERLINK("#Integrante_2!A188","TRAYECTORIA")</f>
        <v>TRAYECTORIA</v>
      </c>
      <c r="L8" s="181"/>
      <c r="M8" s="36"/>
      <c r="N8" s="36"/>
      <c r="O8" s="43"/>
    </row>
    <row r="9" spans="1:20" ht="30.75" customHeight="1" thickBot="1" x14ac:dyDescent="0.35">
      <c r="A9" s="184"/>
      <c r="B9" s="178" t="str">
        <f>HYPERLINK("#Integrante_2!I20","DATOS CONTRATO INVITACIÓN")</f>
        <v>DATOS CONTRATO INVITACIÓN</v>
      </c>
      <c r="C9" s="181"/>
      <c r="D9" s="181"/>
      <c r="E9" s="268" t="str">
        <f>HYPERLINK("#Integrante_2!A162","TALENTO HUMANO")</f>
        <v>TALENTO HUMANO</v>
      </c>
      <c r="F9" s="269"/>
      <c r="G9" s="270"/>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5">
      <c r="A10" s="184"/>
      <c r="B10" s="178" t="str">
        <f>HYPERLINK("#Integrante_2!B48","EXPERIENCIA TERRITORIAL")</f>
        <v>EXPERIENCIA TERRITORIAL</v>
      </c>
      <c r="C10" s="181"/>
      <c r="D10" s="181"/>
      <c r="E10" s="268" t="str">
        <f>HYPERLINK("#Integrante_2!F162","INFRAESTRUCTURA")</f>
        <v>INFRAESTRUCTURA</v>
      </c>
      <c r="F10" s="269"/>
      <c r="G10" s="270"/>
      <c r="H10" s="186"/>
      <c r="I10" s="178" t="str">
        <f>HYPERLINK("#Integrante_2!L176","VALOR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x14ac:dyDescent="0.3">
      <c r="A15" s="9"/>
      <c r="B15" s="32" t="s">
        <v>2640</v>
      </c>
      <c r="C15" s="188" t="s">
        <v>2813</v>
      </c>
      <c r="D15" s="35"/>
      <c r="E15" s="35"/>
      <c r="F15" s="5"/>
      <c r="G15" s="32" t="s">
        <v>1168</v>
      </c>
      <c r="H15" s="104" t="s">
        <v>1033</v>
      </c>
      <c r="I15" s="32" t="s">
        <v>2629</v>
      </c>
      <c r="J15" s="109" t="s">
        <v>2637</v>
      </c>
      <c r="L15" s="265" t="s">
        <v>8</v>
      </c>
      <c r="M15" s="265"/>
      <c r="N15" s="176">
        <v>0.7</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v>901435063</v>
      </c>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89">
        <v>817001112</v>
      </c>
      <c r="C20" s="5"/>
      <c r="D20" s="161"/>
      <c r="E20" s="153" t="s">
        <v>2669</v>
      </c>
      <c r="F20" s="155" t="s">
        <v>2681</v>
      </c>
      <c r="G20" s="5"/>
      <c r="H20" s="271"/>
      <c r="I20" s="142" t="s">
        <v>1155</v>
      </c>
      <c r="J20" s="143" t="s">
        <v>1035</v>
      </c>
      <c r="K20" s="144">
        <v>3375519328</v>
      </c>
      <c r="L20" s="145">
        <v>44194</v>
      </c>
      <c r="M20" s="145">
        <v>44561</v>
      </c>
      <c r="N20" s="128">
        <f>+(M20-L20)/30</f>
        <v>12.233333333333333</v>
      </c>
      <c r="O20" s="131"/>
      <c r="U20" s="127"/>
      <c r="V20" s="106">
        <f ca="1">NOW()</f>
        <v>44194.859018634263</v>
      </c>
      <c r="W20" s="106">
        <f ca="1">NOW()</f>
        <v>44194.859018634263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str">
        <f>VLOOKUP(B20,EAS!A2:B1439,2,0)</f>
        <v>COOPERATIVA MULTIACTIVA DE USUARIOS DEL PROGRAMA SOCIAL HOGARES COMUNITARIOS DE SANTANDER DE QUILICHAO</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t="s">
        <v>2671</v>
      </c>
      <c r="C48" s="119" t="s">
        <v>31</v>
      </c>
      <c r="D48" s="116" t="s">
        <v>2739</v>
      </c>
      <c r="E48" s="138">
        <v>41317</v>
      </c>
      <c r="F48" s="138">
        <v>41639</v>
      </c>
      <c r="G48" s="165">
        <f>IF(AND(E48&lt;&gt;"",F48&lt;&gt;""),((F48-E48)/30),"")</f>
        <v>10.733333333333333</v>
      </c>
      <c r="H48" s="115" t="s">
        <v>2762</v>
      </c>
      <c r="I48" s="116" t="s">
        <v>421</v>
      </c>
      <c r="J48" s="116" t="s">
        <v>449</v>
      </c>
      <c r="K48" s="118">
        <v>297483480</v>
      </c>
      <c r="L48" s="119" t="s">
        <v>1148</v>
      </c>
      <c r="M48" s="113">
        <v>1</v>
      </c>
      <c r="N48" s="119" t="s">
        <v>2639</v>
      </c>
      <c r="O48" s="119" t="s">
        <v>1148</v>
      </c>
      <c r="P48" s="79"/>
    </row>
    <row r="49" spans="1:16" s="6" customFormat="1" ht="24.75" customHeight="1" x14ac:dyDescent="0.3">
      <c r="A49" s="136">
        <v>2</v>
      </c>
      <c r="B49" s="117" t="s">
        <v>2671</v>
      </c>
      <c r="C49" s="119" t="s">
        <v>31</v>
      </c>
      <c r="D49" s="116" t="s">
        <v>2736</v>
      </c>
      <c r="E49" s="138">
        <v>41940</v>
      </c>
      <c r="F49" s="138">
        <v>42004</v>
      </c>
      <c r="G49" s="165">
        <f t="shared" ref="G49:G107" si="1">IF(AND(E49&lt;&gt;"",F49&lt;&gt;""),((F49-E49)/30),"")</f>
        <v>2.1333333333333333</v>
      </c>
      <c r="H49" s="115" t="s">
        <v>2761</v>
      </c>
      <c r="I49" s="116" t="s">
        <v>421</v>
      </c>
      <c r="J49" s="116" t="s">
        <v>449</v>
      </c>
      <c r="K49" s="118">
        <v>69811800</v>
      </c>
      <c r="L49" s="119" t="s">
        <v>1148</v>
      </c>
      <c r="M49" s="113">
        <v>1</v>
      </c>
      <c r="N49" s="119" t="s">
        <v>2639</v>
      </c>
      <c r="O49" s="119" t="s">
        <v>1148</v>
      </c>
      <c r="P49" s="79"/>
    </row>
    <row r="50" spans="1:16" s="6" customFormat="1" ht="24.75" customHeight="1" x14ac:dyDescent="0.3">
      <c r="A50" s="136">
        <v>3</v>
      </c>
      <c r="B50" s="117" t="s">
        <v>2671</v>
      </c>
      <c r="C50" s="119" t="s">
        <v>31</v>
      </c>
      <c r="D50" s="116" t="s">
        <v>2737</v>
      </c>
      <c r="E50" s="138">
        <v>41940</v>
      </c>
      <c r="F50" s="138">
        <v>41988</v>
      </c>
      <c r="G50" s="165">
        <f t="shared" si="1"/>
        <v>1.6</v>
      </c>
      <c r="H50" s="115" t="s">
        <v>2761</v>
      </c>
      <c r="I50" s="116" t="s">
        <v>421</v>
      </c>
      <c r="J50" s="116" t="s">
        <v>449</v>
      </c>
      <c r="K50" s="118">
        <v>150725900</v>
      </c>
      <c r="L50" s="119" t="s">
        <v>1148</v>
      </c>
      <c r="M50" s="113">
        <v>1</v>
      </c>
      <c r="N50" s="119" t="s">
        <v>2639</v>
      </c>
      <c r="O50" s="119" t="s">
        <v>1148</v>
      </c>
      <c r="P50" s="79"/>
    </row>
    <row r="51" spans="1:16" s="6" customFormat="1" ht="24.75" customHeight="1" outlineLevel="1" x14ac:dyDescent="0.3">
      <c r="A51" s="136">
        <v>4</v>
      </c>
      <c r="B51" s="117" t="s">
        <v>2671</v>
      </c>
      <c r="C51" s="119" t="s">
        <v>31</v>
      </c>
      <c r="D51" s="116" t="s">
        <v>2738</v>
      </c>
      <c r="E51" s="138">
        <v>41652</v>
      </c>
      <c r="F51" s="138">
        <v>42369</v>
      </c>
      <c r="G51" s="165">
        <f t="shared" si="1"/>
        <v>23.9</v>
      </c>
      <c r="H51" s="115" t="s">
        <v>2759</v>
      </c>
      <c r="I51" s="116" t="s">
        <v>421</v>
      </c>
      <c r="J51" s="116" t="s">
        <v>449</v>
      </c>
      <c r="K51" s="118">
        <v>1357382650</v>
      </c>
      <c r="L51" s="119" t="s">
        <v>1148</v>
      </c>
      <c r="M51" s="113">
        <v>1</v>
      </c>
      <c r="N51" s="119" t="s">
        <v>2639</v>
      </c>
      <c r="O51" s="119" t="s">
        <v>1148</v>
      </c>
      <c r="P51" s="79"/>
    </row>
    <row r="52" spans="1:16" s="7" customFormat="1" ht="24.75" customHeight="1" outlineLevel="1" x14ac:dyDescent="0.3">
      <c r="A52" s="137">
        <v>5</v>
      </c>
      <c r="B52" s="117" t="s">
        <v>2671</v>
      </c>
      <c r="C52" s="119" t="s">
        <v>31</v>
      </c>
      <c r="D52" s="116" t="s">
        <v>2735</v>
      </c>
      <c r="E52" s="138">
        <v>41996</v>
      </c>
      <c r="F52" s="138">
        <v>42369</v>
      </c>
      <c r="G52" s="165">
        <f t="shared" si="1"/>
        <v>12.433333333333334</v>
      </c>
      <c r="H52" s="115" t="s">
        <v>2760</v>
      </c>
      <c r="I52" s="116" t="s">
        <v>421</v>
      </c>
      <c r="J52" s="116" t="s">
        <v>449</v>
      </c>
      <c r="K52" s="118">
        <v>544177600</v>
      </c>
      <c r="L52" s="119" t="s">
        <v>1148</v>
      </c>
      <c r="M52" s="113">
        <v>1</v>
      </c>
      <c r="N52" s="119" t="s">
        <v>2639</v>
      </c>
      <c r="O52" s="119" t="s">
        <v>1148</v>
      </c>
      <c r="P52" s="80"/>
    </row>
    <row r="53" spans="1:16" s="7" customFormat="1" ht="24.75" customHeight="1" outlineLevel="1" x14ac:dyDescent="0.3">
      <c r="A53" s="137">
        <v>6</v>
      </c>
      <c r="B53" s="117" t="s">
        <v>2671</v>
      </c>
      <c r="C53" s="119" t="s">
        <v>31</v>
      </c>
      <c r="D53" s="116" t="s">
        <v>2734</v>
      </c>
      <c r="E53" s="138">
        <v>42037</v>
      </c>
      <c r="F53" s="138">
        <v>42369</v>
      </c>
      <c r="G53" s="165">
        <f t="shared" si="1"/>
        <v>11.066666666666666</v>
      </c>
      <c r="H53" s="115" t="s">
        <v>2759</v>
      </c>
      <c r="I53" s="116" t="s">
        <v>421</v>
      </c>
      <c r="J53" s="116" t="s">
        <v>449</v>
      </c>
      <c r="K53" s="118">
        <v>1543979054</v>
      </c>
      <c r="L53" s="119" t="s">
        <v>1148</v>
      </c>
      <c r="M53" s="113">
        <v>1</v>
      </c>
      <c r="N53" s="119" t="s">
        <v>2639</v>
      </c>
      <c r="O53" s="119" t="s">
        <v>1148</v>
      </c>
      <c r="P53" s="80"/>
    </row>
    <row r="54" spans="1:16" s="7" customFormat="1" ht="24.75" customHeight="1" outlineLevel="1" x14ac:dyDescent="0.3">
      <c r="A54" s="137">
        <v>7</v>
      </c>
      <c r="B54" s="117" t="s">
        <v>2671</v>
      </c>
      <c r="C54" s="119" t="s">
        <v>31</v>
      </c>
      <c r="D54" s="116" t="s">
        <v>2732</v>
      </c>
      <c r="E54" s="138">
        <v>42394</v>
      </c>
      <c r="F54" s="138">
        <v>42719</v>
      </c>
      <c r="G54" s="165">
        <f t="shared" si="1"/>
        <v>10.833333333333334</v>
      </c>
      <c r="H54" s="115" t="s">
        <v>2757</v>
      </c>
      <c r="I54" s="116" t="s">
        <v>421</v>
      </c>
      <c r="J54" s="116" t="s">
        <v>449</v>
      </c>
      <c r="K54" s="114">
        <v>656238282</v>
      </c>
      <c r="L54" s="119" t="s">
        <v>1148</v>
      </c>
      <c r="M54" s="113">
        <v>1</v>
      </c>
      <c r="N54" s="119" t="s">
        <v>27</v>
      </c>
      <c r="O54" s="119" t="s">
        <v>1148</v>
      </c>
      <c r="P54" s="80"/>
    </row>
    <row r="55" spans="1:16" s="7" customFormat="1" ht="24.75" customHeight="1" outlineLevel="1" x14ac:dyDescent="0.3">
      <c r="A55" s="137">
        <v>8</v>
      </c>
      <c r="B55" s="117" t="s">
        <v>2671</v>
      </c>
      <c r="C55" s="119" t="s">
        <v>31</v>
      </c>
      <c r="D55" s="116" t="s">
        <v>2733</v>
      </c>
      <c r="E55" s="138">
        <v>42394</v>
      </c>
      <c r="F55" s="138">
        <v>42674</v>
      </c>
      <c r="G55" s="165">
        <f t="shared" si="1"/>
        <v>9.3333333333333339</v>
      </c>
      <c r="H55" s="115" t="s">
        <v>2758</v>
      </c>
      <c r="I55" s="116" t="s">
        <v>421</v>
      </c>
      <c r="J55" s="116" t="s">
        <v>441</v>
      </c>
      <c r="K55" s="114">
        <v>132645420</v>
      </c>
      <c r="L55" s="119" t="s">
        <v>1148</v>
      </c>
      <c r="M55" s="113">
        <v>1</v>
      </c>
      <c r="N55" s="119" t="s">
        <v>27</v>
      </c>
      <c r="O55" s="119" t="s">
        <v>1148</v>
      </c>
      <c r="P55" s="80"/>
    </row>
    <row r="56" spans="1:16" s="7" customFormat="1" ht="24.75" customHeight="1" outlineLevel="1" x14ac:dyDescent="0.3">
      <c r="A56" s="137">
        <v>9</v>
      </c>
      <c r="B56" s="117" t="s">
        <v>2671</v>
      </c>
      <c r="C56" s="119" t="s">
        <v>31</v>
      </c>
      <c r="D56" s="116" t="s">
        <v>2730</v>
      </c>
      <c r="E56" s="138">
        <v>42398</v>
      </c>
      <c r="F56" s="138">
        <v>42674</v>
      </c>
      <c r="G56" s="165">
        <f t="shared" si="1"/>
        <v>9.1999999999999993</v>
      </c>
      <c r="H56" s="115" t="s">
        <v>2755</v>
      </c>
      <c r="I56" s="116" t="s">
        <v>421</v>
      </c>
      <c r="J56" s="116" t="s">
        <v>449</v>
      </c>
      <c r="K56" s="114">
        <v>1916448009</v>
      </c>
      <c r="L56" s="119" t="s">
        <v>1148</v>
      </c>
      <c r="M56" s="113">
        <v>1</v>
      </c>
      <c r="N56" s="119" t="s">
        <v>27</v>
      </c>
      <c r="O56" s="119" t="s">
        <v>1148</v>
      </c>
      <c r="P56" s="80"/>
    </row>
    <row r="57" spans="1:16" s="7" customFormat="1" ht="24.75" customHeight="1" outlineLevel="1" x14ac:dyDescent="0.3">
      <c r="A57" s="137">
        <v>10</v>
      </c>
      <c r="B57" s="117" t="s">
        <v>2671</v>
      </c>
      <c r="C57" s="119" t="s">
        <v>31</v>
      </c>
      <c r="D57" s="116" t="s">
        <v>2731</v>
      </c>
      <c r="E57" s="138">
        <v>42397</v>
      </c>
      <c r="F57" s="138">
        <v>42674</v>
      </c>
      <c r="G57" s="165">
        <f t="shared" si="1"/>
        <v>9.2333333333333325</v>
      </c>
      <c r="H57" s="115" t="s">
        <v>2756</v>
      </c>
      <c r="I57" s="116" t="s">
        <v>421</v>
      </c>
      <c r="J57" s="116" t="s">
        <v>449</v>
      </c>
      <c r="K57" s="118">
        <v>1322918100</v>
      </c>
      <c r="L57" s="119" t="s">
        <v>1148</v>
      </c>
      <c r="M57" s="113">
        <v>1</v>
      </c>
      <c r="N57" s="119" t="s">
        <v>2639</v>
      </c>
      <c r="O57" s="119" t="s">
        <v>1148</v>
      </c>
      <c r="P57" s="80"/>
    </row>
    <row r="58" spans="1:16" s="7" customFormat="1" ht="24.75" customHeight="1" outlineLevel="1" x14ac:dyDescent="0.3">
      <c r="A58" s="137">
        <v>11</v>
      </c>
      <c r="B58" s="117" t="s">
        <v>2671</v>
      </c>
      <c r="C58" s="119" t="s">
        <v>31</v>
      </c>
      <c r="D58" s="116" t="s">
        <v>2731</v>
      </c>
      <c r="E58" s="138">
        <v>42397</v>
      </c>
      <c r="F58" s="138">
        <v>42674</v>
      </c>
      <c r="G58" s="165">
        <f t="shared" si="1"/>
        <v>9.2333333333333325</v>
      </c>
      <c r="H58" s="115" t="s">
        <v>2756</v>
      </c>
      <c r="I58" s="116" t="s">
        <v>421</v>
      </c>
      <c r="J58" s="116" t="s">
        <v>430</v>
      </c>
      <c r="K58" s="118">
        <v>1322918100</v>
      </c>
      <c r="L58" s="119" t="s">
        <v>1148</v>
      </c>
      <c r="M58" s="113">
        <v>1</v>
      </c>
      <c r="N58" s="119" t="s">
        <v>2639</v>
      </c>
      <c r="O58" s="119" t="s">
        <v>1148</v>
      </c>
      <c r="P58" s="80"/>
    </row>
    <row r="59" spans="1:16" s="7" customFormat="1" ht="24.75" customHeight="1" outlineLevel="1" x14ac:dyDescent="0.3">
      <c r="A59" s="137">
        <v>12</v>
      </c>
      <c r="B59" s="117" t="s">
        <v>2671</v>
      </c>
      <c r="C59" s="119" t="s">
        <v>31</v>
      </c>
      <c r="D59" s="116" t="s">
        <v>2786</v>
      </c>
      <c r="E59" s="138">
        <v>42398</v>
      </c>
      <c r="F59" s="138">
        <v>42674</v>
      </c>
      <c r="G59" s="165">
        <f t="shared" si="1"/>
        <v>9.1999999999999993</v>
      </c>
      <c r="H59" s="115" t="s">
        <v>2797</v>
      </c>
      <c r="I59" s="116" t="s">
        <v>421</v>
      </c>
      <c r="J59" s="116" t="s">
        <v>449</v>
      </c>
      <c r="K59" s="118">
        <v>352740029</v>
      </c>
      <c r="L59" s="119" t="s">
        <v>1148</v>
      </c>
      <c r="M59" s="113">
        <v>1</v>
      </c>
      <c r="N59" s="119" t="s">
        <v>2639</v>
      </c>
      <c r="O59" s="119" t="s">
        <v>26</v>
      </c>
      <c r="P59" s="80"/>
    </row>
    <row r="60" spans="1:16" s="7" customFormat="1" ht="24.75" customHeight="1" outlineLevel="1" x14ac:dyDescent="0.3">
      <c r="A60" s="137">
        <v>13</v>
      </c>
      <c r="B60" s="117" t="s">
        <v>2671</v>
      </c>
      <c r="C60" s="119" t="s">
        <v>31</v>
      </c>
      <c r="D60" s="116" t="s">
        <v>2729</v>
      </c>
      <c r="E60" s="138">
        <v>42399</v>
      </c>
      <c r="F60" s="138">
        <v>42674</v>
      </c>
      <c r="G60" s="165">
        <f t="shared" si="1"/>
        <v>9.1666666666666661</v>
      </c>
      <c r="H60" s="115" t="s">
        <v>2754</v>
      </c>
      <c r="I60" s="116" t="s">
        <v>1155</v>
      </c>
      <c r="J60" s="116" t="s">
        <v>1053</v>
      </c>
      <c r="K60" s="118">
        <v>4408179715</v>
      </c>
      <c r="L60" s="119" t="s">
        <v>1148</v>
      </c>
      <c r="M60" s="113">
        <v>1</v>
      </c>
      <c r="N60" s="119" t="s">
        <v>27</v>
      </c>
      <c r="O60" s="119" t="s">
        <v>26</v>
      </c>
      <c r="P60" s="80"/>
    </row>
    <row r="61" spans="1:16" s="7" customFormat="1" ht="24.75" customHeight="1" outlineLevel="1" x14ac:dyDescent="0.3">
      <c r="A61" s="137">
        <v>14</v>
      </c>
      <c r="B61" s="117" t="s">
        <v>2671</v>
      </c>
      <c r="C61" s="119" t="s">
        <v>31</v>
      </c>
      <c r="D61" s="116" t="s">
        <v>2728</v>
      </c>
      <c r="E61" s="138">
        <v>42583</v>
      </c>
      <c r="F61" s="138">
        <v>42674</v>
      </c>
      <c r="G61" s="165">
        <f t="shared" si="1"/>
        <v>3.0333333333333332</v>
      </c>
      <c r="H61" s="115" t="s">
        <v>2753</v>
      </c>
      <c r="I61" s="116" t="s">
        <v>1155</v>
      </c>
      <c r="J61" s="116" t="s">
        <v>1035</v>
      </c>
      <c r="K61" s="118">
        <v>300958151</v>
      </c>
      <c r="L61" s="119" t="s">
        <v>1148</v>
      </c>
      <c r="M61" s="113">
        <v>1</v>
      </c>
      <c r="N61" s="119" t="s">
        <v>27</v>
      </c>
      <c r="O61" s="119" t="s">
        <v>1148</v>
      </c>
      <c r="P61" s="80"/>
    </row>
    <row r="62" spans="1:16" s="7" customFormat="1" ht="24.75" customHeight="1" outlineLevel="1" x14ac:dyDescent="0.3">
      <c r="A62" s="137">
        <v>15</v>
      </c>
      <c r="B62" s="117" t="s">
        <v>2671</v>
      </c>
      <c r="C62" s="119" t="s">
        <v>31</v>
      </c>
      <c r="D62" s="116" t="s">
        <v>2728</v>
      </c>
      <c r="E62" s="138">
        <v>42583</v>
      </c>
      <c r="F62" s="138">
        <v>42674</v>
      </c>
      <c r="G62" s="165">
        <f t="shared" si="1"/>
        <v>3.0333333333333332</v>
      </c>
      <c r="H62" s="115" t="s">
        <v>2753</v>
      </c>
      <c r="I62" s="116" t="s">
        <v>1155</v>
      </c>
      <c r="J62" s="116" t="s">
        <v>1045</v>
      </c>
      <c r="K62" s="118">
        <v>300958151</v>
      </c>
      <c r="L62" s="119" t="s">
        <v>1148</v>
      </c>
      <c r="M62" s="113">
        <v>1</v>
      </c>
      <c r="N62" s="119" t="s">
        <v>27</v>
      </c>
      <c r="O62" s="119" t="s">
        <v>1148</v>
      </c>
      <c r="P62" s="80"/>
    </row>
    <row r="63" spans="1:16" s="7" customFormat="1" ht="24.75" customHeight="1" outlineLevel="1" x14ac:dyDescent="0.3">
      <c r="A63" s="137">
        <v>16</v>
      </c>
      <c r="B63" s="117" t="s">
        <v>2671</v>
      </c>
      <c r="C63" s="119" t="s">
        <v>31</v>
      </c>
      <c r="D63" s="116" t="s">
        <v>2726</v>
      </c>
      <c r="E63" s="138">
        <v>42675</v>
      </c>
      <c r="F63" s="138">
        <v>43312</v>
      </c>
      <c r="G63" s="165">
        <f t="shared" si="1"/>
        <v>21.233333333333334</v>
      </c>
      <c r="H63" s="115" t="s">
        <v>2750</v>
      </c>
      <c r="I63" s="116" t="s">
        <v>421</v>
      </c>
      <c r="J63" s="116" t="s">
        <v>449</v>
      </c>
      <c r="K63" s="118">
        <v>4919107652</v>
      </c>
      <c r="L63" s="119" t="s">
        <v>1148</v>
      </c>
      <c r="M63" s="113">
        <v>1</v>
      </c>
      <c r="N63" s="119" t="s">
        <v>2639</v>
      </c>
      <c r="O63" s="119" t="s">
        <v>1148</v>
      </c>
      <c r="P63" s="80"/>
    </row>
    <row r="64" spans="1:16" s="7" customFormat="1" ht="24.75" customHeight="1" outlineLevel="1" x14ac:dyDescent="0.3">
      <c r="A64" s="137">
        <v>17</v>
      </c>
      <c r="B64" s="117" t="s">
        <v>2671</v>
      </c>
      <c r="C64" s="119" t="s">
        <v>31</v>
      </c>
      <c r="D64" s="116" t="s">
        <v>2725</v>
      </c>
      <c r="E64" s="138">
        <v>42675</v>
      </c>
      <c r="F64" s="138">
        <v>43039</v>
      </c>
      <c r="G64" s="165">
        <f t="shared" si="1"/>
        <v>12.133333333333333</v>
      </c>
      <c r="H64" s="115" t="s">
        <v>2751</v>
      </c>
      <c r="I64" s="116" t="s">
        <v>421</v>
      </c>
      <c r="J64" s="116" t="s">
        <v>441</v>
      </c>
      <c r="K64" s="118">
        <v>183256889</v>
      </c>
      <c r="L64" s="119" t="s">
        <v>1148</v>
      </c>
      <c r="M64" s="113">
        <v>1</v>
      </c>
      <c r="N64" s="119" t="s">
        <v>2639</v>
      </c>
      <c r="O64" s="119" t="s">
        <v>1148</v>
      </c>
      <c r="P64" s="80"/>
    </row>
    <row r="65" spans="1:16" s="7" customFormat="1" ht="24.75" customHeight="1" outlineLevel="1" x14ac:dyDescent="0.3">
      <c r="A65" s="137">
        <v>18</v>
      </c>
      <c r="B65" s="117" t="s">
        <v>2671</v>
      </c>
      <c r="C65" s="119" t="s">
        <v>31</v>
      </c>
      <c r="D65" s="116" t="s">
        <v>2727</v>
      </c>
      <c r="E65" s="138">
        <v>42675</v>
      </c>
      <c r="F65" s="138">
        <v>43312</v>
      </c>
      <c r="G65" s="165">
        <f t="shared" si="1"/>
        <v>21.233333333333334</v>
      </c>
      <c r="H65" s="115" t="s">
        <v>2752</v>
      </c>
      <c r="I65" s="116" t="s">
        <v>1155</v>
      </c>
      <c r="J65" s="116" t="s">
        <v>1035</v>
      </c>
      <c r="K65" s="118">
        <v>8945260459</v>
      </c>
      <c r="L65" s="119" t="s">
        <v>1148</v>
      </c>
      <c r="M65" s="113">
        <v>1</v>
      </c>
      <c r="N65" s="119" t="s">
        <v>27</v>
      </c>
      <c r="O65" s="119" t="s">
        <v>26</v>
      </c>
      <c r="P65" s="80"/>
    </row>
    <row r="66" spans="1:16" s="7" customFormat="1" ht="24.75" customHeight="1" outlineLevel="1" x14ac:dyDescent="0.3">
      <c r="A66" s="137">
        <v>19</v>
      </c>
      <c r="B66" s="117" t="s">
        <v>2671</v>
      </c>
      <c r="C66" s="119" t="s">
        <v>31</v>
      </c>
      <c r="D66" s="116" t="s">
        <v>2727</v>
      </c>
      <c r="E66" s="138">
        <v>42675</v>
      </c>
      <c r="F66" s="138">
        <v>43312</v>
      </c>
      <c r="G66" s="165">
        <f t="shared" si="1"/>
        <v>21.233333333333334</v>
      </c>
      <c r="H66" s="115" t="s">
        <v>2752</v>
      </c>
      <c r="I66" s="116" t="s">
        <v>1155</v>
      </c>
      <c r="J66" s="116" t="s">
        <v>1045</v>
      </c>
      <c r="K66" s="118">
        <v>8945260459</v>
      </c>
      <c r="L66" s="119" t="s">
        <v>1148</v>
      </c>
      <c r="M66" s="113">
        <v>1</v>
      </c>
      <c r="N66" s="119" t="s">
        <v>27</v>
      </c>
      <c r="O66" s="119" t="s">
        <v>26</v>
      </c>
      <c r="P66" s="80"/>
    </row>
    <row r="67" spans="1:16" s="7" customFormat="1" ht="24.75" customHeight="1" outlineLevel="1" x14ac:dyDescent="0.3">
      <c r="A67" s="137">
        <v>20</v>
      </c>
      <c r="B67" s="117" t="s">
        <v>2671</v>
      </c>
      <c r="C67" s="119" t="s">
        <v>31</v>
      </c>
      <c r="D67" s="116" t="s">
        <v>2724</v>
      </c>
      <c r="E67" s="138">
        <v>42720</v>
      </c>
      <c r="F67" s="138">
        <v>43084</v>
      </c>
      <c r="G67" s="165">
        <f t="shared" ref="G67:G82" si="2">IF(AND(E67&lt;&gt;"",F67&lt;&gt;""),((F67-E67)/30),"")</f>
        <v>12.133333333333333</v>
      </c>
      <c r="H67" s="115" t="s">
        <v>2749</v>
      </c>
      <c r="I67" s="116" t="s">
        <v>1155</v>
      </c>
      <c r="J67" s="116" t="s">
        <v>1035</v>
      </c>
      <c r="K67" s="118">
        <v>2928078429</v>
      </c>
      <c r="L67" s="119" t="s">
        <v>1148</v>
      </c>
      <c r="M67" s="113">
        <v>1</v>
      </c>
      <c r="N67" s="119" t="s">
        <v>27</v>
      </c>
      <c r="O67" s="119" t="s">
        <v>26</v>
      </c>
      <c r="P67" s="80"/>
    </row>
    <row r="68" spans="1:16" s="7" customFormat="1" ht="24.75" customHeight="1" outlineLevel="1" x14ac:dyDescent="0.3">
      <c r="A68" s="137">
        <v>21</v>
      </c>
      <c r="B68" s="117" t="s">
        <v>2671</v>
      </c>
      <c r="C68" s="119" t="s">
        <v>31</v>
      </c>
      <c r="D68" s="116" t="s">
        <v>2724</v>
      </c>
      <c r="E68" s="138">
        <v>42720</v>
      </c>
      <c r="F68" s="138">
        <v>43084</v>
      </c>
      <c r="G68" s="165">
        <f t="shared" si="2"/>
        <v>12.133333333333333</v>
      </c>
      <c r="H68" s="115" t="s">
        <v>2749</v>
      </c>
      <c r="I68" s="116" t="s">
        <v>1155</v>
      </c>
      <c r="J68" s="116" t="s">
        <v>1045</v>
      </c>
      <c r="K68" s="118">
        <v>2928078429</v>
      </c>
      <c r="L68" s="119" t="s">
        <v>1148</v>
      </c>
      <c r="M68" s="113">
        <v>1</v>
      </c>
      <c r="N68" s="119" t="s">
        <v>27</v>
      </c>
      <c r="O68" s="119" t="s">
        <v>26</v>
      </c>
      <c r="P68" s="80"/>
    </row>
    <row r="69" spans="1:16" s="7" customFormat="1" ht="24.75" customHeight="1" outlineLevel="1" x14ac:dyDescent="0.3">
      <c r="A69" s="137">
        <v>22</v>
      </c>
      <c r="B69" s="117" t="s">
        <v>2671</v>
      </c>
      <c r="C69" s="119" t="s">
        <v>31</v>
      </c>
      <c r="D69" s="116" t="s">
        <v>2721</v>
      </c>
      <c r="E69" s="138">
        <v>42720</v>
      </c>
      <c r="F69" s="138">
        <v>43084</v>
      </c>
      <c r="G69" s="165">
        <f t="shared" si="2"/>
        <v>12.133333333333333</v>
      </c>
      <c r="H69" s="115" t="s">
        <v>2747</v>
      </c>
      <c r="I69" s="116" t="s">
        <v>421</v>
      </c>
      <c r="J69" s="116" t="s">
        <v>449</v>
      </c>
      <c r="K69" s="118">
        <v>1679704179</v>
      </c>
      <c r="L69" s="119" t="s">
        <v>1148</v>
      </c>
      <c r="M69" s="113">
        <v>1</v>
      </c>
      <c r="N69" s="119" t="s">
        <v>2639</v>
      </c>
      <c r="O69" s="119" t="s">
        <v>1148</v>
      </c>
      <c r="P69" s="80"/>
    </row>
    <row r="70" spans="1:16" s="7" customFormat="1" ht="24.75" customHeight="1" outlineLevel="1" x14ac:dyDescent="0.3">
      <c r="A70" s="137">
        <v>23</v>
      </c>
      <c r="B70" s="117" t="s">
        <v>2671</v>
      </c>
      <c r="C70" s="119" t="s">
        <v>31</v>
      </c>
      <c r="D70" s="116" t="s">
        <v>2721</v>
      </c>
      <c r="E70" s="138">
        <v>42720</v>
      </c>
      <c r="F70" s="138">
        <v>43084</v>
      </c>
      <c r="G70" s="165">
        <f t="shared" si="2"/>
        <v>12.133333333333333</v>
      </c>
      <c r="H70" s="115" t="s">
        <v>2747</v>
      </c>
      <c r="I70" s="116" t="s">
        <v>421</v>
      </c>
      <c r="J70" s="116" t="s">
        <v>432</v>
      </c>
      <c r="K70" s="118">
        <v>1679704179</v>
      </c>
      <c r="L70" s="119" t="s">
        <v>1148</v>
      </c>
      <c r="M70" s="113">
        <v>1</v>
      </c>
      <c r="N70" s="119" t="s">
        <v>2639</v>
      </c>
      <c r="O70" s="119" t="s">
        <v>1148</v>
      </c>
      <c r="P70" s="80"/>
    </row>
    <row r="71" spans="1:16" s="7" customFormat="1" ht="24.75" customHeight="1" outlineLevel="1" x14ac:dyDescent="0.3">
      <c r="A71" s="137">
        <v>24</v>
      </c>
      <c r="B71" s="117" t="s">
        <v>2671</v>
      </c>
      <c r="C71" s="119" t="s">
        <v>31</v>
      </c>
      <c r="D71" s="116" t="s">
        <v>2722</v>
      </c>
      <c r="E71" s="138">
        <v>42720</v>
      </c>
      <c r="F71" s="138">
        <v>43084</v>
      </c>
      <c r="G71" s="165">
        <f t="shared" si="2"/>
        <v>12.133333333333333</v>
      </c>
      <c r="H71" s="115" t="s">
        <v>2748</v>
      </c>
      <c r="I71" s="116" t="s">
        <v>421</v>
      </c>
      <c r="J71" s="116" t="s">
        <v>430</v>
      </c>
      <c r="K71" s="118">
        <v>836608432</v>
      </c>
      <c r="L71" s="119" t="s">
        <v>1148</v>
      </c>
      <c r="M71" s="113">
        <v>1</v>
      </c>
      <c r="N71" s="119" t="s">
        <v>2639</v>
      </c>
      <c r="O71" s="119" t="s">
        <v>1148</v>
      </c>
      <c r="P71" s="80"/>
    </row>
    <row r="72" spans="1:16" s="7" customFormat="1" ht="24.75" customHeight="1" outlineLevel="1" x14ac:dyDescent="0.3">
      <c r="A72" s="137">
        <v>25</v>
      </c>
      <c r="B72" s="117" t="s">
        <v>2671</v>
      </c>
      <c r="C72" s="119" t="s">
        <v>31</v>
      </c>
      <c r="D72" s="116" t="s">
        <v>2722</v>
      </c>
      <c r="E72" s="138">
        <v>42720</v>
      </c>
      <c r="F72" s="138">
        <v>43084</v>
      </c>
      <c r="G72" s="165">
        <f t="shared" si="2"/>
        <v>12.133333333333333</v>
      </c>
      <c r="H72" s="115" t="s">
        <v>2748</v>
      </c>
      <c r="I72" s="116" t="s">
        <v>421</v>
      </c>
      <c r="J72" s="116" t="s">
        <v>440</v>
      </c>
      <c r="K72" s="118">
        <v>836608432</v>
      </c>
      <c r="L72" s="119" t="s">
        <v>1148</v>
      </c>
      <c r="M72" s="113">
        <v>1</v>
      </c>
      <c r="N72" s="119" t="s">
        <v>2639</v>
      </c>
      <c r="O72" s="119" t="s">
        <v>1148</v>
      </c>
      <c r="P72" s="80"/>
    </row>
    <row r="73" spans="1:16" s="7" customFormat="1" ht="24.75" customHeight="1" outlineLevel="1" x14ac:dyDescent="0.3">
      <c r="A73" s="137">
        <v>26</v>
      </c>
      <c r="B73" s="117" t="s">
        <v>2671</v>
      </c>
      <c r="C73" s="119" t="s">
        <v>31</v>
      </c>
      <c r="D73" s="116" t="s">
        <v>2723</v>
      </c>
      <c r="E73" s="138">
        <v>42720</v>
      </c>
      <c r="F73" s="138">
        <v>43084</v>
      </c>
      <c r="G73" s="165">
        <f t="shared" si="2"/>
        <v>12.133333333333333</v>
      </c>
      <c r="H73" s="115" t="s">
        <v>2748</v>
      </c>
      <c r="I73" s="116" t="s">
        <v>421</v>
      </c>
      <c r="J73" s="116" t="s">
        <v>449</v>
      </c>
      <c r="K73" s="118">
        <v>916985793</v>
      </c>
      <c r="L73" s="119" t="s">
        <v>1148</v>
      </c>
      <c r="M73" s="113">
        <v>1</v>
      </c>
      <c r="N73" s="119" t="s">
        <v>27</v>
      </c>
      <c r="O73" s="119" t="s">
        <v>1148</v>
      </c>
      <c r="P73" s="80"/>
    </row>
    <row r="74" spans="1:16" s="7" customFormat="1" ht="24.75" customHeight="1" outlineLevel="1" x14ac:dyDescent="0.3">
      <c r="A74" s="137">
        <v>27</v>
      </c>
      <c r="B74" s="117" t="s">
        <v>2671</v>
      </c>
      <c r="C74" s="119" t="s">
        <v>31</v>
      </c>
      <c r="D74" s="116" t="s">
        <v>2719</v>
      </c>
      <c r="E74" s="138">
        <v>43085</v>
      </c>
      <c r="F74" s="138">
        <v>43404</v>
      </c>
      <c r="G74" s="165">
        <f t="shared" si="2"/>
        <v>10.633333333333333</v>
      </c>
      <c r="H74" s="115" t="s">
        <v>2743</v>
      </c>
      <c r="I74" s="116" t="s">
        <v>421</v>
      </c>
      <c r="J74" s="116" t="s">
        <v>430</v>
      </c>
      <c r="K74" s="118">
        <v>699505991</v>
      </c>
      <c r="L74" s="119" t="s">
        <v>1148</v>
      </c>
      <c r="M74" s="113">
        <v>1</v>
      </c>
      <c r="N74" s="119" t="s">
        <v>2639</v>
      </c>
      <c r="O74" s="119" t="s">
        <v>1148</v>
      </c>
      <c r="P74" s="80"/>
    </row>
    <row r="75" spans="1:16" s="7" customFormat="1" ht="24.75" customHeight="1" outlineLevel="1" x14ac:dyDescent="0.3">
      <c r="A75" s="137">
        <v>28</v>
      </c>
      <c r="B75" s="117" t="s">
        <v>2671</v>
      </c>
      <c r="C75" s="119" t="s">
        <v>31</v>
      </c>
      <c r="D75" s="116" t="s">
        <v>2719</v>
      </c>
      <c r="E75" s="138">
        <v>43085</v>
      </c>
      <c r="F75" s="138">
        <v>43404</v>
      </c>
      <c r="G75" s="165">
        <f t="shared" si="2"/>
        <v>10.633333333333333</v>
      </c>
      <c r="H75" s="115" t="s">
        <v>2743</v>
      </c>
      <c r="I75" s="116" t="s">
        <v>421</v>
      </c>
      <c r="J75" s="116" t="s">
        <v>440</v>
      </c>
      <c r="K75" s="118">
        <v>699505991</v>
      </c>
      <c r="L75" s="119" t="s">
        <v>1148</v>
      </c>
      <c r="M75" s="113">
        <v>1</v>
      </c>
      <c r="N75" s="119" t="s">
        <v>2639</v>
      </c>
      <c r="O75" s="119" t="s">
        <v>1148</v>
      </c>
      <c r="P75" s="80"/>
    </row>
    <row r="76" spans="1:16" s="7" customFormat="1" ht="24.75" customHeight="1" outlineLevel="1" x14ac:dyDescent="0.3">
      <c r="A76" s="137">
        <v>29</v>
      </c>
      <c r="B76" s="117" t="s">
        <v>2671</v>
      </c>
      <c r="C76" s="119" t="s">
        <v>31</v>
      </c>
      <c r="D76" s="116" t="s">
        <v>2720</v>
      </c>
      <c r="E76" s="138">
        <v>43085</v>
      </c>
      <c r="F76" s="138">
        <v>43404</v>
      </c>
      <c r="G76" s="165">
        <f t="shared" si="2"/>
        <v>10.633333333333333</v>
      </c>
      <c r="H76" s="115" t="s">
        <v>2743</v>
      </c>
      <c r="I76" s="116" t="s">
        <v>421</v>
      </c>
      <c r="J76" s="116" t="s">
        <v>449</v>
      </c>
      <c r="K76" s="118">
        <v>830285926</v>
      </c>
      <c r="L76" s="119" t="s">
        <v>1148</v>
      </c>
      <c r="M76" s="113">
        <v>1</v>
      </c>
      <c r="N76" s="119" t="s">
        <v>2639</v>
      </c>
      <c r="O76" s="119" t="s">
        <v>1148</v>
      </c>
      <c r="P76" s="80"/>
    </row>
    <row r="77" spans="1:16" s="7" customFormat="1" ht="24.75" customHeight="1" outlineLevel="1" x14ac:dyDescent="0.3">
      <c r="A77" s="137">
        <v>30</v>
      </c>
      <c r="B77" s="117" t="s">
        <v>2671</v>
      </c>
      <c r="C77" s="119" t="s">
        <v>31</v>
      </c>
      <c r="D77" s="116" t="s">
        <v>2718</v>
      </c>
      <c r="E77" s="138">
        <v>43313</v>
      </c>
      <c r="F77" s="138">
        <v>43449</v>
      </c>
      <c r="G77" s="165">
        <f t="shared" si="2"/>
        <v>4.5333333333333332</v>
      </c>
      <c r="H77" s="115" t="s">
        <v>2746</v>
      </c>
      <c r="I77" s="116" t="s">
        <v>1155</v>
      </c>
      <c r="J77" s="116" t="s">
        <v>1035</v>
      </c>
      <c r="K77" s="118">
        <v>2332531841</v>
      </c>
      <c r="L77" s="119" t="s">
        <v>1148</v>
      </c>
      <c r="M77" s="113">
        <v>1</v>
      </c>
      <c r="N77" s="119" t="s">
        <v>27</v>
      </c>
      <c r="O77" s="119" t="s">
        <v>26</v>
      </c>
      <c r="P77" s="80"/>
    </row>
    <row r="78" spans="1:16" s="7" customFormat="1" ht="24.75" customHeight="1" outlineLevel="1" x14ac:dyDescent="0.3">
      <c r="A78" s="137">
        <v>31</v>
      </c>
      <c r="B78" s="117" t="s">
        <v>2671</v>
      </c>
      <c r="C78" s="119" t="s">
        <v>31</v>
      </c>
      <c r="D78" s="116" t="s">
        <v>2718</v>
      </c>
      <c r="E78" s="138">
        <v>43313</v>
      </c>
      <c r="F78" s="138">
        <v>43449</v>
      </c>
      <c r="G78" s="165">
        <f t="shared" si="2"/>
        <v>4.5333333333333332</v>
      </c>
      <c r="H78" s="115" t="s">
        <v>2746</v>
      </c>
      <c r="I78" s="116" t="s">
        <v>1155</v>
      </c>
      <c r="J78" s="116" t="s">
        <v>1045</v>
      </c>
      <c r="K78" s="118">
        <v>2332531841</v>
      </c>
      <c r="L78" s="119" t="s">
        <v>1148</v>
      </c>
      <c r="M78" s="113">
        <v>1</v>
      </c>
      <c r="N78" s="119" t="s">
        <v>27</v>
      </c>
      <c r="O78" s="119" t="s">
        <v>26</v>
      </c>
      <c r="P78" s="80"/>
    </row>
    <row r="79" spans="1:16" s="7" customFormat="1" ht="24.75" customHeight="1" outlineLevel="1" x14ac:dyDescent="0.3">
      <c r="A79" s="137">
        <v>32</v>
      </c>
      <c r="B79" s="117" t="s">
        <v>2671</v>
      </c>
      <c r="C79" s="119" t="s">
        <v>31</v>
      </c>
      <c r="D79" s="116" t="s">
        <v>2787</v>
      </c>
      <c r="E79" s="138">
        <v>43313</v>
      </c>
      <c r="F79" s="138">
        <v>43404</v>
      </c>
      <c r="G79" s="165">
        <f t="shared" si="2"/>
        <v>3.0333333333333332</v>
      </c>
      <c r="H79" s="115" t="s">
        <v>2744</v>
      </c>
      <c r="I79" s="116" t="s">
        <v>421</v>
      </c>
      <c r="J79" s="116" t="s">
        <v>449</v>
      </c>
      <c r="K79" s="118">
        <v>140835520</v>
      </c>
      <c r="L79" s="119" t="s">
        <v>1148</v>
      </c>
      <c r="M79" s="113">
        <v>1</v>
      </c>
      <c r="N79" s="119" t="s">
        <v>27</v>
      </c>
      <c r="O79" s="119" t="s">
        <v>1148</v>
      </c>
      <c r="P79" s="80"/>
    </row>
    <row r="80" spans="1:16" s="7" customFormat="1" ht="24.75" customHeight="1" outlineLevel="1" x14ac:dyDescent="0.3">
      <c r="A80" s="137">
        <v>33</v>
      </c>
      <c r="B80" s="117" t="s">
        <v>2671</v>
      </c>
      <c r="C80" s="119" t="s">
        <v>31</v>
      </c>
      <c r="D80" s="116" t="s">
        <v>2788</v>
      </c>
      <c r="E80" s="138">
        <v>43313</v>
      </c>
      <c r="F80" s="138">
        <v>43404</v>
      </c>
      <c r="G80" s="165">
        <f t="shared" si="2"/>
        <v>3.0333333333333332</v>
      </c>
      <c r="H80" s="115" t="s">
        <v>2744</v>
      </c>
      <c r="I80" s="116" t="s">
        <v>421</v>
      </c>
      <c r="J80" s="116" t="s">
        <v>440</v>
      </c>
      <c r="K80" s="118">
        <v>84534336</v>
      </c>
      <c r="L80" s="119" t="s">
        <v>1148</v>
      </c>
      <c r="M80" s="113">
        <v>1</v>
      </c>
      <c r="N80" s="119" t="s">
        <v>27</v>
      </c>
      <c r="O80" s="119" t="s">
        <v>1148</v>
      </c>
      <c r="P80" s="80"/>
    </row>
    <row r="81" spans="1:16" s="7" customFormat="1" ht="24.75" customHeight="1" outlineLevel="1" x14ac:dyDescent="0.3">
      <c r="A81" s="137">
        <v>34</v>
      </c>
      <c r="B81" s="117" t="s">
        <v>2671</v>
      </c>
      <c r="C81" s="119" t="s">
        <v>31</v>
      </c>
      <c r="D81" s="116" t="s">
        <v>2789</v>
      </c>
      <c r="E81" s="138">
        <v>43313</v>
      </c>
      <c r="F81" s="138">
        <v>43404</v>
      </c>
      <c r="G81" s="165">
        <f t="shared" si="2"/>
        <v>3.0333333333333332</v>
      </c>
      <c r="H81" s="115" t="s">
        <v>2744</v>
      </c>
      <c r="I81" s="116" t="s">
        <v>421</v>
      </c>
      <c r="J81" s="116" t="s">
        <v>452</v>
      </c>
      <c r="K81" s="118">
        <v>81998306</v>
      </c>
      <c r="L81" s="119" t="s">
        <v>1148</v>
      </c>
      <c r="M81" s="113">
        <v>1</v>
      </c>
      <c r="N81" s="119" t="s">
        <v>27</v>
      </c>
      <c r="O81" s="119" t="s">
        <v>1148</v>
      </c>
      <c r="P81" s="80"/>
    </row>
    <row r="82" spans="1:16" s="7" customFormat="1" ht="24.75" customHeight="1" outlineLevel="1" x14ac:dyDescent="0.3">
      <c r="A82" s="137">
        <v>35</v>
      </c>
      <c r="B82" s="117" t="s">
        <v>2671</v>
      </c>
      <c r="C82" s="119" t="s">
        <v>31</v>
      </c>
      <c r="D82" s="116" t="s">
        <v>2790</v>
      </c>
      <c r="E82" s="138">
        <v>43313</v>
      </c>
      <c r="F82" s="138">
        <v>43449</v>
      </c>
      <c r="G82" s="165">
        <f t="shared" si="2"/>
        <v>4.5333333333333332</v>
      </c>
      <c r="H82" s="115" t="s">
        <v>2745</v>
      </c>
      <c r="I82" s="116" t="s">
        <v>421</v>
      </c>
      <c r="J82" s="116" t="s">
        <v>449</v>
      </c>
      <c r="K82" s="118">
        <v>102537336</v>
      </c>
      <c r="L82" s="119" t="s">
        <v>1148</v>
      </c>
      <c r="M82" s="113">
        <v>1</v>
      </c>
      <c r="N82" s="119" t="s">
        <v>27</v>
      </c>
      <c r="O82" s="119" t="s">
        <v>1148</v>
      </c>
      <c r="P82" s="80"/>
    </row>
    <row r="83" spans="1:16" s="7" customFormat="1" ht="24.6" customHeight="1" outlineLevel="1" x14ac:dyDescent="0.3">
      <c r="A83" s="137">
        <v>36</v>
      </c>
      <c r="B83" s="117" t="s">
        <v>2671</v>
      </c>
      <c r="C83" s="119" t="s">
        <v>31</v>
      </c>
      <c r="D83" s="116" t="s">
        <v>2791</v>
      </c>
      <c r="E83" s="138">
        <v>43221</v>
      </c>
      <c r="F83" s="138">
        <v>43449</v>
      </c>
      <c r="G83" s="165">
        <f t="shared" si="1"/>
        <v>7.6</v>
      </c>
      <c r="H83" s="115" t="s">
        <v>2798</v>
      </c>
      <c r="I83" s="116" t="s">
        <v>421</v>
      </c>
      <c r="J83" s="116" t="s">
        <v>449</v>
      </c>
      <c r="K83" s="118">
        <v>1036093680</v>
      </c>
      <c r="L83" s="119" t="s">
        <v>1148</v>
      </c>
      <c r="M83" s="113">
        <v>1</v>
      </c>
      <c r="N83" s="119" t="s">
        <v>27</v>
      </c>
      <c r="O83" s="119" t="s">
        <v>1148</v>
      </c>
      <c r="P83" s="80"/>
    </row>
    <row r="84" spans="1:16" s="7" customFormat="1" ht="24.75" customHeight="1" outlineLevel="1" x14ac:dyDescent="0.3">
      <c r="A84" s="137">
        <v>37</v>
      </c>
      <c r="B84" s="117" t="s">
        <v>2671</v>
      </c>
      <c r="C84" s="119" t="s">
        <v>31</v>
      </c>
      <c r="D84" s="116" t="s">
        <v>2791</v>
      </c>
      <c r="E84" s="138">
        <v>43221</v>
      </c>
      <c r="F84" s="138">
        <v>43449</v>
      </c>
      <c r="G84" s="165">
        <f t="shared" si="1"/>
        <v>7.6</v>
      </c>
      <c r="H84" s="115" t="s">
        <v>2798</v>
      </c>
      <c r="I84" s="116" t="s">
        <v>421</v>
      </c>
      <c r="J84" s="116" t="s">
        <v>429</v>
      </c>
      <c r="K84" s="118">
        <v>1036093680</v>
      </c>
      <c r="L84" s="119" t="s">
        <v>1148</v>
      </c>
      <c r="M84" s="113">
        <v>1</v>
      </c>
      <c r="N84" s="119" t="s">
        <v>27</v>
      </c>
      <c r="O84" s="119" t="s">
        <v>1148</v>
      </c>
      <c r="P84" s="80"/>
    </row>
    <row r="85" spans="1:16" s="7" customFormat="1" ht="24.75" customHeight="1" outlineLevel="1" x14ac:dyDescent="0.3">
      <c r="A85" s="137">
        <v>38</v>
      </c>
      <c r="B85" s="117" t="s">
        <v>2671</v>
      </c>
      <c r="C85" s="119" t="s">
        <v>31</v>
      </c>
      <c r="D85" s="116" t="s">
        <v>2717</v>
      </c>
      <c r="E85" s="138">
        <v>43405</v>
      </c>
      <c r="F85" s="138">
        <v>43434</v>
      </c>
      <c r="G85" s="165">
        <f t="shared" si="1"/>
        <v>0.96666666666666667</v>
      </c>
      <c r="H85" s="115" t="s">
        <v>2743</v>
      </c>
      <c r="I85" s="116" t="s">
        <v>421</v>
      </c>
      <c r="J85" s="116" t="s">
        <v>440</v>
      </c>
      <c r="K85" s="118">
        <v>271044480</v>
      </c>
      <c r="L85" s="119" t="s">
        <v>1148</v>
      </c>
      <c r="M85" s="113">
        <v>1</v>
      </c>
      <c r="N85" s="119" t="s">
        <v>27</v>
      </c>
      <c r="O85" s="119" t="s">
        <v>1148</v>
      </c>
      <c r="P85" s="80"/>
    </row>
    <row r="86" spans="1:16" s="7" customFormat="1" ht="24.75" customHeight="1" outlineLevel="1" x14ac:dyDescent="0.3">
      <c r="A86" s="137">
        <v>39</v>
      </c>
      <c r="B86" s="117" t="s">
        <v>2671</v>
      </c>
      <c r="C86" s="119" t="s">
        <v>31</v>
      </c>
      <c r="D86" s="116" t="s">
        <v>2717</v>
      </c>
      <c r="E86" s="138">
        <v>43405</v>
      </c>
      <c r="F86" s="138">
        <v>43434</v>
      </c>
      <c r="G86" s="165">
        <f t="shared" si="1"/>
        <v>0.96666666666666667</v>
      </c>
      <c r="H86" s="115" t="s">
        <v>2743</v>
      </c>
      <c r="I86" s="116" t="s">
        <v>421</v>
      </c>
      <c r="J86" s="116" t="s">
        <v>430</v>
      </c>
      <c r="K86" s="118">
        <v>271044480</v>
      </c>
      <c r="L86" s="119" t="s">
        <v>1148</v>
      </c>
      <c r="M86" s="113">
        <v>1</v>
      </c>
      <c r="N86" s="119" t="s">
        <v>27</v>
      </c>
      <c r="O86" s="119" t="s">
        <v>1148</v>
      </c>
      <c r="P86" s="80"/>
    </row>
    <row r="87" spans="1:16" s="7" customFormat="1" ht="24.75" customHeight="1" outlineLevel="1" x14ac:dyDescent="0.3">
      <c r="A87" s="137">
        <v>40</v>
      </c>
      <c r="B87" s="117" t="s">
        <v>2671</v>
      </c>
      <c r="C87" s="119" t="s">
        <v>31</v>
      </c>
      <c r="D87" s="116" t="s">
        <v>2717</v>
      </c>
      <c r="E87" s="138">
        <v>43405</v>
      </c>
      <c r="F87" s="138">
        <v>43434</v>
      </c>
      <c r="G87" s="165">
        <f t="shared" si="1"/>
        <v>0.96666666666666667</v>
      </c>
      <c r="H87" s="115" t="s">
        <v>2743</v>
      </c>
      <c r="I87" s="116" t="s">
        <v>421</v>
      </c>
      <c r="J87" s="116" t="s">
        <v>452</v>
      </c>
      <c r="K87" s="118">
        <v>271044480</v>
      </c>
      <c r="L87" s="119" t="s">
        <v>1148</v>
      </c>
      <c r="M87" s="113">
        <v>1</v>
      </c>
      <c r="N87" s="119" t="s">
        <v>27</v>
      </c>
      <c r="O87" s="119" t="s">
        <v>1148</v>
      </c>
      <c r="P87" s="80"/>
    </row>
    <row r="88" spans="1:16" s="7" customFormat="1" ht="24.75" customHeight="1" outlineLevel="1" x14ac:dyDescent="0.3">
      <c r="A88" s="137">
        <v>41</v>
      </c>
      <c r="B88" s="117" t="s">
        <v>2671</v>
      </c>
      <c r="C88" s="119" t="s">
        <v>31</v>
      </c>
      <c r="D88" s="116" t="s">
        <v>2717</v>
      </c>
      <c r="E88" s="138">
        <v>43405</v>
      </c>
      <c r="F88" s="138">
        <v>43434</v>
      </c>
      <c r="G88" s="165">
        <f t="shared" si="1"/>
        <v>0.96666666666666667</v>
      </c>
      <c r="H88" s="115" t="s">
        <v>2743</v>
      </c>
      <c r="I88" s="116" t="s">
        <v>421</v>
      </c>
      <c r="J88" s="116" t="s">
        <v>432</v>
      </c>
      <c r="K88" s="118">
        <v>271044480</v>
      </c>
      <c r="L88" s="119" t="s">
        <v>1148</v>
      </c>
      <c r="M88" s="113">
        <v>1</v>
      </c>
      <c r="N88" s="119" t="s">
        <v>27</v>
      </c>
      <c r="O88" s="119" t="s">
        <v>1148</v>
      </c>
      <c r="P88" s="80"/>
    </row>
    <row r="89" spans="1:16" s="7" customFormat="1" ht="24.75" customHeight="1" outlineLevel="1" x14ac:dyDescent="0.3">
      <c r="A89" s="137">
        <v>42</v>
      </c>
      <c r="B89" s="117" t="s">
        <v>2671</v>
      </c>
      <c r="C89" s="119" t="s">
        <v>31</v>
      </c>
      <c r="D89" s="116" t="s">
        <v>2717</v>
      </c>
      <c r="E89" s="138">
        <v>43405</v>
      </c>
      <c r="F89" s="138">
        <v>43434</v>
      </c>
      <c r="G89" s="165">
        <f t="shared" si="1"/>
        <v>0.96666666666666667</v>
      </c>
      <c r="H89" s="115" t="s">
        <v>2743</v>
      </c>
      <c r="I89" s="116" t="s">
        <v>421</v>
      </c>
      <c r="J89" s="116" t="s">
        <v>449</v>
      </c>
      <c r="K89" s="118">
        <v>271044480</v>
      </c>
      <c r="L89" s="119" t="s">
        <v>1148</v>
      </c>
      <c r="M89" s="113">
        <v>1</v>
      </c>
      <c r="N89" s="119" t="s">
        <v>27</v>
      </c>
      <c r="O89" s="119" t="s">
        <v>1148</v>
      </c>
      <c r="P89" s="80"/>
    </row>
    <row r="90" spans="1:16" s="7" customFormat="1" ht="24.75" customHeight="1" outlineLevel="1" x14ac:dyDescent="0.3">
      <c r="A90" s="137">
        <v>43</v>
      </c>
      <c r="B90" s="117" t="s">
        <v>2671</v>
      </c>
      <c r="C90" s="119" t="s">
        <v>31</v>
      </c>
      <c r="D90" s="116" t="s">
        <v>2715</v>
      </c>
      <c r="E90" s="138">
        <v>43450</v>
      </c>
      <c r="F90" s="138">
        <v>43921</v>
      </c>
      <c r="G90" s="165">
        <f t="shared" si="1"/>
        <v>15.7</v>
      </c>
      <c r="H90" s="115" t="s">
        <v>2742</v>
      </c>
      <c r="I90" s="116" t="s">
        <v>1155</v>
      </c>
      <c r="J90" s="116" t="s">
        <v>1035</v>
      </c>
      <c r="K90" s="118">
        <v>6422718308</v>
      </c>
      <c r="L90" s="119" t="s">
        <v>1148</v>
      </c>
      <c r="M90" s="113">
        <v>1</v>
      </c>
      <c r="N90" s="119" t="s">
        <v>27</v>
      </c>
      <c r="O90" s="119" t="s">
        <v>1148</v>
      </c>
      <c r="P90" s="80"/>
    </row>
    <row r="91" spans="1:16" s="7" customFormat="1" ht="24.75" customHeight="1" outlineLevel="1" x14ac:dyDescent="0.3">
      <c r="A91" s="137">
        <v>44</v>
      </c>
      <c r="B91" s="117" t="s">
        <v>2671</v>
      </c>
      <c r="C91" s="119" t="s">
        <v>31</v>
      </c>
      <c r="D91" s="116" t="s">
        <v>2715</v>
      </c>
      <c r="E91" s="138">
        <v>43450</v>
      </c>
      <c r="F91" s="138">
        <v>43921</v>
      </c>
      <c r="G91" s="165">
        <f t="shared" si="1"/>
        <v>15.7</v>
      </c>
      <c r="H91" s="115" t="s">
        <v>2742</v>
      </c>
      <c r="I91" s="116" t="s">
        <v>1155</v>
      </c>
      <c r="J91" s="116" t="s">
        <v>1045</v>
      </c>
      <c r="K91" s="118">
        <v>6422718308</v>
      </c>
      <c r="L91" s="119" t="s">
        <v>1148</v>
      </c>
      <c r="M91" s="113">
        <v>1</v>
      </c>
      <c r="N91" s="119" t="s">
        <v>27</v>
      </c>
      <c r="O91" s="119" t="s">
        <v>1148</v>
      </c>
      <c r="P91" s="80"/>
    </row>
    <row r="92" spans="1:16" s="7" customFormat="1" ht="24.75" customHeight="1" outlineLevel="1" x14ac:dyDescent="0.3">
      <c r="A92" s="137">
        <v>45</v>
      </c>
      <c r="B92" s="117" t="s">
        <v>2671</v>
      </c>
      <c r="C92" s="119" t="s">
        <v>31</v>
      </c>
      <c r="D92" s="116" t="s">
        <v>2716</v>
      </c>
      <c r="E92" s="138">
        <v>43449</v>
      </c>
      <c r="F92" s="138">
        <v>43921</v>
      </c>
      <c r="G92" s="165">
        <f t="shared" si="1"/>
        <v>15.733333333333333</v>
      </c>
      <c r="H92" s="115" t="s">
        <v>2742</v>
      </c>
      <c r="I92" s="116" t="s">
        <v>1155</v>
      </c>
      <c r="J92" s="116" t="s">
        <v>1035</v>
      </c>
      <c r="K92" s="118">
        <v>2522152898</v>
      </c>
      <c r="L92" s="119" t="s">
        <v>1148</v>
      </c>
      <c r="M92" s="113">
        <v>1</v>
      </c>
      <c r="N92" s="119" t="s">
        <v>27</v>
      </c>
      <c r="O92" s="119" t="s">
        <v>1148</v>
      </c>
      <c r="P92" s="80"/>
    </row>
    <row r="93" spans="1:16" s="7" customFormat="1" ht="24.75" customHeight="1" outlineLevel="1" x14ac:dyDescent="0.3">
      <c r="A93" s="137">
        <v>46</v>
      </c>
      <c r="B93" s="117" t="s">
        <v>2671</v>
      </c>
      <c r="C93" s="119" t="s">
        <v>31</v>
      </c>
      <c r="D93" s="116" t="s">
        <v>2792</v>
      </c>
      <c r="E93" s="138">
        <v>43450</v>
      </c>
      <c r="F93" s="138">
        <v>43921</v>
      </c>
      <c r="G93" s="165">
        <f t="shared" si="1"/>
        <v>15.7</v>
      </c>
      <c r="H93" s="115" t="s">
        <v>2742</v>
      </c>
      <c r="I93" s="116" t="s">
        <v>421</v>
      </c>
      <c r="J93" s="116" t="s">
        <v>449</v>
      </c>
      <c r="K93" s="118">
        <v>3728756454</v>
      </c>
      <c r="L93" s="119" t="s">
        <v>1148</v>
      </c>
      <c r="M93" s="113">
        <v>1</v>
      </c>
      <c r="N93" s="119" t="s">
        <v>27</v>
      </c>
      <c r="O93" s="119" t="s">
        <v>1148</v>
      </c>
      <c r="P93" s="80"/>
    </row>
    <row r="94" spans="1:16" s="7" customFormat="1" ht="24.75" customHeight="1" outlineLevel="1" x14ac:dyDescent="0.3">
      <c r="A94" s="137">
        <v>47</v>
      </c>
      <c r="B94" s="117" t="s">
        <v>2671</v>
      </c>
      <c r="C94" s="119" t="s">
        <v>31</v>
      </c>
      <c r="D94" s="116" t="s">
        <v>2792</v>
      </c>
      <c r="E94" s="138">
        <v>43450</v>
      </c>
      <c r="F94" s="138">
        <v>43921</v>
      </c>
      <c r="G94" s="165">
        <f t="shared" si="1"/>
        <v>15.7</v>
      </c>
      <c r="H94" s="115" t="s">
        <v>2742</v>
      </c>
      <c r="I94" s="116" t="s">
        <v>421</v>
      </c>
      <c r="J94" s="116" t="s">
        <v>429</v>
      </c>
      <c r="K94" s="118">
        <v>3728756454</v>
      </c>
      <c r="L94" s="119" t="s">
        <v>1148</v>
      </c>
      <c r="M94" s="113">
        <v>1</v>
      </c>
      <c r="N94" s="119" t="s">
        <v>27</v>
      </c>
      <c r="O94" s="119" t="s">
        <v>1148</v>
      </c>
      <c r="P94" s="80"/>
    </row>
    <row r="95" spans="1:16" s="7" customFormat="1" ht="24.75" customHeight="1" outlineLevel="1" x14ac:dyDescent="0.3">
      <c r="A95" s="137">
        <v>48</v>
      </c>
      <c r="B95" s="117" t="s">
        <v>2671</v>
      </c>
      <c r="C95" s="119" t="s">
        <v>31</v>
      </c>
      <c r="D95" s="116" t="s">
        <v>2792</v>
      </c>
      <c r="E95" s="138">
        <v>43450</v>
      </c>
      <c r="F95" s="138">
        <v>43921</v>
      </c>
      <c r="G95" s="165">
        <f t="shared" si="1"/>
        <v>15.7</v>
      </c>
      <c r="H95" s="115" t="s">
        <v>2742</v>
      </c>
      <c r="I95" s="116" t="s">
        <v>421</v>
      </c>
      <c r="J95" s="116" t="s">
        <v>2799</v>
      </c>
      <c r="K95" s="118">
        <v>3728756454</v>
      </c>
      <c r="L95" s="119" t="s">
        <v>1148</v>
      </c>
      <c r="M95" s="113">
        <v>1</v>
      </c>
      <c r="N95" s="119" t="s">
        <v>27</v>
      </c>
      <c r="O95" s="119" t="s">
        <v>1148</v>
      </c>
      <c r="P95" s="80"/>
    </row>
    <row r="96" spans="1:16" s="7" customFormat="1" ht="24.75" customHeight="1" outlineLevel="1" x14ac:dyDescent="0.3">
      <c r="A96" s="137">
        <v>49</v>
      </c>
      <c r="B96" s="117" t="s">
        <v>2671</v>
      </c>
      <c r="C96" s="119" t="s">
        <v>31</v>
      </c>
      <c r="D96" s="116" t="s">
        <v>2793</v>
      </c>
      <c r="E96" s="138">
        <v>43484</v>
      </c>
      <c r="F96" s="138">
        <v>43819</v>
      </c>
      <c r="G96" s="165">
        <f t="shared" si="1"/>
        <v>11.166666666666666</v>
      </c>
      <c r="H96" s="115" t="s">
        <v>2800</v>
      </c>
      <c r="I96" s="116" t="s">
        <v>421</v>
      </c>
      <c r="J96" s="116" t="s">
        <v>449</v>
      </c>
      <c r="K96" s="118">
        <v>2465241678</v>
      </c>
      <c r="L96" s="119" t="s">
        <v>1148</v>
      </c>
      <c r="M96" s="113">
        <v>1</v>
      </c>
      <c r="N96" s="119" t="s">
        <v>27</v>
      </c>
      <c r="O96" s="119" t="s">
        <v>1148</v>
      </c>
      <c r="P96" s="80"/>
    </row>
    <row r="97" spans="1:16" s="7" customFormat="1" ht="24.75" customHeight="1" outlineLevel="1" x14ac:dyDescent="0.3">
      <c r="A97" s="137">
        <v>50</v>
      </c>
      <c r="B97" s="117" t="s">
        <v>2671</v>
      </c>
      <c r="C97" s="119" t="s">
        <v>31</v>
      </c>
      <c r="D97" s="116" t="s">
        <v>2793</v>
      </c>
      <c r="E97" s="138">
        <v>43484</v>
      </c>
      <c r="F97" s="138">
        <v>43819</v>
      </c>
      <c r="G97" s="165">
        <f t="shared" si="1"/>
        <v>11.166666666666666</v>
      </c>
      <c r="H97" s="115" t="s">
        <v>2800</v>
      </c>
      <c r="I97" s="116" t="s">
        <v>421</v>
      </c>
      <c r="J97" s="116" t="s">
        <v>2799</v>
      </c>
      <c r="K97" s="118">
        <v>2465241678</v>
      </c>
      <c r="L97" s="119" t="s">
        <v>1148</v>
      </c>
      <c r="M97" s="113">
        <v>1</v>
      </c>
      <c r="N97" s="119" t="s">
        <v>27</v>
      </c>
      <c r="O97" s="119" t="s">
        <v>1148</v>
      </c>
      <c r="P97" s="80"/>
    </row>
    <row r="98" spans="1:16" s="7" customFormat="1" ht="24.75" customHeight="1" outlineLevel="1" x14ac:dyDescent="0.3">
      <c r="A98" s="137">
        <v>51</v>
      </c>
      <c r="B98" s="117" t="s">
        <v>2671</v>
      </c>
      <c r="C98" s="119" t="s">
        <v>31</v>
      </c>
      <c r="D98" s="116" t="s">
        <v>2793</v>
      </c>
      <c r="E98" s="138">
        <v>43484</v>
      </c>
      <c r="F98" s="138">
        <v>43819</v>
      </c>
      <c r="G98" s="165">
        <f t="shared" si="1"/>
        <v>11.166666666666666</v>
      </c>
      <c r="H98" s="115" t="s">
        <v>2800</v>
      </c>
      <c r="I98" s="116" t="s">
        <v>421</v>
      </c>
      <c r="J98" s="116" t="s">
        <v>430</v>
      </c>
      <c r="K98" s="118">
        <v>2465241678</v>
      </c>
      <c r="L98" s="119" t="s">
        <v>1148</v>
      </c>
      <c r="M98" s="113">
        <v>1</v>
      </c>
      <c r="N98" s="119" t="s">
        <v>27</v>
      </c>
      <c r="O98" s="119" t="s">
        <v>1148</v>
      </c>
      <c r="P98" s="80"/>
    </row>
    <row r="99" spans="1:16" s="7" customFormat="1" ht="24.75" customHeight="1" outlineLevel="1" x14ac:dyDescent="0.3">
      <c r="A99" s="137">
        <v>52</v>
      </c>
      <c r="B99" s="117" t="s">
        <v>2671</v>
      </c>
      <c r="C99" s="119" t="s">
        <v>31</v>
      </c>
      <c r="D99" s="116" t="s">
        <v>2793</v>
      </c>
      <c r="E99" s="138">
        <v>43484</v>
      </c>
      <c r="F99" s="138">
        <v>43819</v>
      </c>
      <c r="G99" s="165">
        <f t="shared" si="1"/>
        <v>11.166666666666666</v>
      </c>
      <c r="H99" s="115" t="s">
        <v>2800</v>
      </c>
      <c r="I99" s="116" t="s">
        <v>421</v>
      </c>
      <c r="J99" s="116" t="s">
        <v>440</v>
      </c>
      <c r="K99" s="118">
        <v>2465241678</v>
      </c>
      <c r="L99" s="119" t="s">
        <v>1148</v>
      </c>
      <c r="M99" s="113">
        <v>1</v>
      </c>
      <c r="N99" s="119" t="s">
        <v>27</v>
      </c>
      <c r="O99" s="119" t="s">
        <v>1148</v>
      </c>
      <c r="P99" s="80"/>
    </row>
    <row r="100" spans="1:16" s="7" customFormat="1" ht="24.75" customHeight="1" outlineLevel="1" x14ac:dyDescent="0.3">
      <c r="A100" s="137">
        <v>53</v>
      </c>
      <c r="B100" s="117" t="s">
        <v>2671</v>
      </c>
      <c r="C100" s="119" t="s">
        <v>31</v>
      </c>
      <c r="D100" s="116" t="s">
        <v>2794</v>
      </c>
      <c r="E100" s="138">
        <v>43488</v>
      </c>
      <c r="F100" s="138">
        <v>43819</v>
      </c>
      <c r="G100" s="165">
        <f t="shared" si="1"/>
        <v>11.033333333333333</v>
      </c>
      <c r="H100" s="115" t="s">
        <v>2800</v>
      </c>
      <c r="I100" s="116" t="s">
        <v>421</v>
      </c>
      <c r="J100" s="116" t="s">
        <v>449</v>
      </c>
      <c r="K100" s="118">
        <v>530535300</v>
      </c>
      <c r="L100" s="119" t="s">
        <v>1148</v>
      </c>
      <c r="M100" s="113">
        <v>1</v>
      </c>
      <c r="N100" s="119" t="s">
        <v>27</v>
      </c>
      <c r="O100" s="119" t="s">
        <v>1148</v>
      </c>
      <c r="P100" s="80"/>
    </row>
    <row r="101" spans="1:16" s="7" customFormat="1" ht="24.75" customHeight="1" outlineLevel="1" x14ac:dyDescent="0.3">
      <c r="A101" s="137">
        <v>54</v>
      </c>
      <c r="B101" s="117" t="s">
        <v>2671</v>
      </c>
      <c r="C101" s="119" t="s">
        <v>31</v>
      </c>
      <c r="D101" s="116" t="s">
        <v>2795</v>
      </c>
      <c r="E101" s="138">
        <v>43622</v>
      </c>
      <c r="F101" s="138">
        <v>43890</v>
      </c>
      <c r="G101" s="165">
        <f t="shared" si="1"/>
        <v>8.9333333333333336</v>
      </c>
      <c r="H101" s="115" t="s">
        <v>2801</v>
      </c>
      <c r="I101" s="116" t="s">
        <v>421</v>
      </c>
      <c r="J101" s="116" t="s">
        <v>441</v>
      </c>
      <c r="K101" s="118">
        <v>365657246</v>
      </c>
      <c r="L101" s="119" t="s">
        <v>1148</v>
      </c>
      <c r="M101" s="113">
        <v>1</v>
      </c>
      <c r="N101" s="119" t="s">
        <v>27</v>
      </c>
      <c r="O101" s="119" t="s">
        <v>1148</v>
      </c>
      <c r="P101" s="80"/>
    </row>
    <row r="102" spans="1:16" s="7" customFormat="1" ht="24.75" customHeight="1" outlineLevel="1" x14ac:dyDescent="0.3">
      <c r="A102" s="137">
        <v>55</v>
      </c>
      <c r="B102" s="117" t="s">
        <v>2671</v>
      </c>
      <c r="C102" s="119" t="s">
        <v>31</v>
      </c>
      <c r="D102" s="116" t="s">
        <v>2796</v>
      </c>
      <c r="E102" s="138">
        <v>43622</v>
      </c>
      <c r="F102" s="138">
        <v>43738</v>
      </c>
      <c r="G102" s="165">
        <f t="shared" si="1"/>
        <v>3.8666666666666667</v>
      </c>
      <c r="H102" s="115" t="s">
        <v>2802</v>
      </c>
      <c r="I102" s="116" t="s">
        <v>421</v>
      </c>
      <c r="J102" s="116" t="s">
        <v>449</v>
      </c>
      <c r="K102" s="118">
        <v>248015158</v>
      </c>
      <c r="L102" s="119" t="s">
        <v>1148</v>
      </c>
      <c r="M102" s="113">
        <v>1</v>
      </c>
      <c r="N102" s="119" t="s">
        <v>27</v>
      </c>
      <c r="O102" s="119" t="s">
        <v>1148</v>
      </c>
      <c r="P102" s="80"/>
    </row>
    <row r="103" spans="1:16" s="7" customFormat="1" ht="24.75" customHeight="1" outlineLevel="1" x14ac:dyDescent="0.3">
      <c r="A103" s="137">
        <v>56</v>
      </c>
      <c r="B103" s="117" t="s">
        <v>2671</v>
      </c>
      <c r="C103" s="119" t="s">
        <v>31</v>
      </c>
      <c r="D103" s="116" t="s">
        <v>2796</v>
      </c>
      <c r="E103" s="138">
        <v>43622</v>
      </c>
      <c r="F103" s="138">
        <v>43738</v>
      </c>
      <c r="G103" s="165">
        <f t="shared" si="1"/>
        <v>3.8666666666666667</v>
      </c>
      <c r="H103" s="115" t="s">
        <v>2802</v>
      </c>
      <c r="I103" s="116" t="s">
        <v>421</v>
      </c>
      <c r="J103" s="116" t="s">
        <v>441</v>
      </c>
      <c r="K103" s="118">
        <v>248015158</v>
      </c>
      <c r="L103" s="119" t="s">
        <v>1148</v>
      </c>
      <c r="M103" s="113">
        <v>1</v>
      </c>
      <c r="N103" s="119" t="s">
        <v>27</v>
      </c>
      <c r="O103" s="119" t="s">
        <v>1148</v>
      </c>
      <c r="P103" s="80"/>
    </row>
    <row r="104" spans="1:16" s="7" customFormat="1" ht="24.75" customHeight="1" outlineLevel="1" x14ac:dyDescent="0.3">
      <c r="A104" s="137">
        <v>57</v>
      </c>
      <c r="B104" s="117" t="s">
        <v>2671</v>
      </c>
      <c r="C104" s="119" t="s">
        <v>31</v>
      </c>
      <c r="D104" s="116" t="s">
        <v>2740</v>
      </c>
      <c r="E104" s="138">
        <v>43922</v>
      </c>
      <c r="F104" s="138">
        <v>44165</v>
      </c>
      <c r="G104" s="165">
        <f t="shared" si="1"/>
        <v>8.1</v>
      </c>
      <c r="H104" s="115" t="s">
        <v>2803</v>
      </c>
      <c r="I104" s="116" t="s">
        <v>421</v>
      </c>
      <c r="J104" s="116" t="s">
        <v>440</v>
      </c>
      <c r="K104" s="118">
        <v>396140570</v>
      </c>
      <c r="L104" s="119" t="s">
        <v>1148</v>
      </c>
      <c r="M104" s="113">
        <v>1</v>
      </c>
      <c r="N104" s="119" t="s">
        <v>2804</v>
      </c>
      <c r="O104" s="119" t="s">
        <v>1148</v>
      </c>
      <c r="P104" s="80"/>
    </row>
    <row r="105" spans="1:16" s="7" customFormat="1" ht="24.75" customHeight="1" outlineLevel="1" x14ac:dyDescent="0.3">
      <c r="A105" s="137">
        <v>58</v>
      </c>
      <c r="B105" s="117" t="s">
        <v>2671</v>
      </c>
      <c r="C105" s="119" t="s">
        <v>31</v>
      </c>
      <c r="D105" s="116" t="s">
        <v>2741</v>
      </c>
      <c r="E105" s="138">
        <v>43922</v>
      </c>
      <c r="F105" s="138">
        <v>44165</v>
      </c>
      <c r="G105" s="165">
        <f t="shared" si="1"/>
        <v>8.1</v>
      </c>
      <c r="H105" s="115" t="s">
        <v>2763</v>
      </c>
      <c r="I105" s="116" t="s">
        <v>421</v>
      </c>
      <c r="J105" s="116" t="s">
        <v>449</v>
      </c>
      <c r="K105" s="118">
        <v>2369332425</v>
      </c>
      <c r="L105" s="119" t="s">
        <v>1148</v>
      </c>
      <c r="M105" s="113">
        <v>1</v>
      </c>
      <c r="N105" s="119" t="s">
        <v>2804</v>
      </c>
      <c r="O105" s="119" t="s">
        <v>1148</v>
      </c>
      <c r="P105" s="80"/>
    </row>
    <row r="106" spans="1:16" s="7" customFormat="1" ht="24.75" customHeight="1" outlineLevel="1" x14ac:dyDescent="0.3">
      <c r="A106" s="137">
        <v>59</v>
      </c>
      <c r="B106" s="117" t="s">
        <v>2805</v>
      </c>
      <c r="C106" s="119" t="s">
        <v>32</v>
      </c>
      <c r="D106" s="116" t="s">
        <v>2683</v>
      </c>
      <c r="E106" s="138">
        <v>40725</v>
      </c>
      <c r="F106" s="138">
        <v>41274</v>
      </c>
      <c r="G106" s="165">
        <f>IF(AND(E106&lt;&gt;"",F106&lt;&gt;""),((F106-E106)/30),"")</f>
        <v>18.3</v>
      </c>
      <c r="H106" s="117" t="s">
        <v>2806</v>
      </c>
      <c r="I106" s="116" t="s">
        <v>1155</v>
      </c>
      <c r="J106" s="116" t="s">
        <v>1035</v>
      </c>
      <c r="K106" s="118">
        <v>62438226</v>
      </c>
      <c r="L106" s="119" t="s">
        <v>1148</v>
      </c>
      <c r="M106" s="113">
        <v>1</v>
      </c>
      <c r="N106" s="119" t="s">
        <v>27</v>
      </c>
      <c r="O106" s="119" t="s">
        <v>1148</v>
      </c>
      <c r="P106" s="80"/>
    </row>
    <row r="107" spans="1:16" s="7" customFormat="1" ht="24.75" customHeight="1" outlineLevel="1" thickBot="1" x14ac:dyDescent="0.35">
      <c r="A107" s="137">
        <v>60</v>
      </c>
      <c r="B107" s="117" t="s">
        <v>2808</v>
      </c>
      <c r="C107" s="119" t="s">
        <v>32</v>
      </c>
      <c r="D107" s="116" t="s">
        <v>2683</v>
      </c>
      <c r="E107" s="138">
        <v>41307</v>
      </c>
      <c r="F107" s="138">
        <v>42338</v>
      </c>
      <c r="G107" s="165">
        <f t="shared" si="1"/>
        <v>34.366666666666667</v>
      </c>
      <c r="H107" s="117" t="s">
        <v>2809</v>
      </c>
      <c r="I107" s="116" t="s">
        <v>1155</v>
      </c>
      <c r="J107" s="116" t="s">
        <v>1035</v>
      </c>
      <c r="K107" s="118">
        <v>5840000</v>
      </c>
      <c r="L107" s="119" t="s">
        <v>1148</v>
      </c>
      <c r="M107" s="174">
        <v>1</v>
      </c>
      <c r="N107" s="119" t="s">
        <v>27</v>
      </c>
      <c r="O107" s="119" t="s">
        <v>1148</v>
      </c>
      <c r="P107" s="80"/>
    </row>
    <row r="108" spans="1:16" ht="29.4" customHeight="1" thickBot="1" x14ac:dyDescent="0.35">
      <c r="O108" s="178" t="str">
        <f>HYPERLINK("#Integrante_2!A1","INICIO")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t="s">
        <v>2764</v>
      </c>
      <c r="E114" s="138">
        <v>43878</v>
      </c>
      <c r="F114" s="138">
        <v>44196</v>
      </c>
      <c r="G114" s="165">
        <f>IF(AND(E114&lt;&gt;"",F114&lt;&gt;""),((F114-E114)/30),"")</f>
        <v>10.6</v>
      </c>
      <c r="H114" s="115" t="s">
        <v>2772</v>
      </c>
      <c r="I114" s="116" t="s">
        <v>421</v>
      </c>
      <c r="J114" s="116" t="s">
        <v>449</v>
      </c>
      <c r="K114" s="118">
        <v>231212625</v>
      </c>
      <c r="L114" s="101">
        <f>+IF(AND(K114&gt;0,O114="Ejecución"),(K114/877802)*Tabla283[[#This Row],[% participación]],IF(AND(K114&gt;0,O114&lt;&gt;"Ejecución"),"-",""))</f>
        <v>263.39951948161428</v>
      </c>
      <c r="M114" s="119" t="s">
        <v>1148</v>
      </c>
      <c r="N114" s="174">
        <f>+IF(M116="No",1,IF(M116="Si","Ingrese %",""))</f>
        <v>1</v>
      </c>
      <c r="O114" s="170" t="s">
        <v>1150</v>
      </c>
      <c r="P114" s="79"/>
    </row>
    <row r="115" spans="1:16" s="6" customFormat="1" ht="24.75" customHeight="1" x14ac:dyDescent="0.3">
      <c r="A115" s="136">
        <v>2</v>
      </c>
      <c r="B115" s="168" t="s">
        <v>2671</v>
      </c>
      <c r="C115" s="169" t="s">
        <v>31</v>
      </c>
      <c r="D115" s="116" t="s">
        <v>2765</v>
      </c>
      <c r="E115" s="138">
        <v>43881</v>
      </c>
      <c r="F115" s="138">
        <v>44196</v>
      </c>
      <c r="G115" s="165">
        <f t="shared" ref="G115:G160" si="3">IF(AND(E115&lt;&gt;"",F115&lt;&gt;""),((F115-E115)/30),"")</f>
        <v>10.5</v>
      </c>
      <c r="H115" s="115" t="s">
        <v>2773</v>
      </c>
      <c r="I115" s="116" t="s">
        <v>421</v>
      </c>
      <c r="J115" s="116" t="s">
        <v>445</v>
      </c>
      <c r="K115" s="68">
        <v>2010429193</v>
      </c>
      <c r="L115" s="101">
        <f>+IF(AND(K115&gt;0,O115="Ejecución"),(K115/877802)*Tabla283[[#This Row],[% participación]],IF(AND(K115&gt;0,O115&lt;&gt;"Ejecución"),"-",""))</f>
        <v>2290.2991711114805</v>
      </c>
      <c r="M115" s="119" t="s">
        <v>1148</v>
      </c>
      <c r="N115" s="174">
        <f>+IF(M116="No",1,IF(M116="Si","Ingrese %",""))</f>
        <v>1</v>
      </c>
      <c r="O115" s="170" t="s">
        <v>1150</v>
      </c>
      <c r="P115" s="79"/>
    </row>
    <row r="116" spans="1:16" s="6" customFormat="1" ht="24.75" customHeight="1" x14ac:dyDescent="0.3">
      <c r="A116" s="136">
        <v>3</v>
      </c>
      <c r="B116" s="168" t="s">
        <v>2671</v>
      </c>
      <c r="C116" s="169" t="s">
        <v>31</v>
      </c>
      <c r="D116" s="116" t="s">
        <v>2766</v>
      </c>
      <c r="E116" s="138">
        <v>43882</v>
      </c>
      <c r="F116" s="138">
        <v>44196</v>
      </c>
      <c r="G116" s="165">
        <f t="shared" si="3"/>
        <v>10.466666666666667</v>
      </c>
      <c r="H116" s="115" t="s">
        <v>2774</v>
      </c>
      <c r="I116" s="116" t="s">
        <v>421</v>
      </c>
      <c r="J116" s="116" t="s">
        <v>440</v>
      </c>
      <c r="K116" s="68">
        <v>1122388560</v>
      </c>
      <c r="L116" s="101">
        <f>+IF(AND(K116&gt;0,O116="Ejecución"),(K116/877802)*Tabla283[[#This Row],[% participación]],IF(AND(K116&gt;0,O116&lt;&gt;"Ejecución"),"-",""))</f>
        <v>1278.6352275342276</v>
      </c>
      <c r="M116" s="119" t="s">
        <v>1148</v>
      </c>
      <c r="N116" s="174">
        <f t="shared" ref="N116:N160" si="4">+IF(M116="No",1,IF(M116="Si","Ingrese %",""))</f>
        <v>1</v>
      </c>
      <c r="O116" s="170" t="s">
        <v>1150</v>
      </c>
      <c r="P116" s="79"/>
    </row>
    <row r="117" spans="1:16" s="6" customFormat="1" ht="24.75" customHeight="1" outlineLevel="1" x14ac:dyDescent="0.3">
      <c r="A117" s="136">
        <v>4</v>
      </c>
      <c r="B117" s="168" t="s">
        <v>2671</v>
      </c>
      <c r="C117" s="169" t="s">
        <v>31</v>
      </c>
      <c r="D117" s="116" t="s">
        <v>2767</v>
      </c>
      <c r="E117" s="138">
        <v>43881</v>
      </c>
      <c r="F117" s="138">
        <v>44196</v>
      </c>
      <c r="G117" s="165">
        <f t="shared" si="3"/>
        <v>10.5</v>
      </c>
      <c r="H117" s="115" t="s">
        <v>2774</v>
      </c>
      <c r="I117" s="116" t="s">
        <v>421</v>
      </c>
      <c r="J117" s="116" t="s">
        <v>430</v>
      </c>
      <c r="K117" s="68">
        <v>442719932</v>
      </c>
      <c r="L117" s="101">
        <f>+IF(AND(K117&gt;0,O117="Ejecución"),(K117/877802)*Tabla283[[#This Row],[% participación]],IF(AND(K117&gt;0,O117&lt;&gt;"Ejecución"),"-",""))</f>
        <v>504.35056197183417</v>
      </c>
      <c r="M117" s="119" t="s">
        <v>1148</v>
      </c>
      <c r="N117" s="174">
        <f t="shared" si="4"/>
        <v>1</v>
      </c>
      <c r="O117" s="170" t="s">
        <v>1150</v>
      </c>
      <c r="P117" s="79"/>
    </row>
    <row r="118" spans="1:16" s="7" customFormat="1" ht="24.75" customHeight="1" outlineLevel="1" x14ac:dyDescent="0.3">
      <c r="A118" s="137">
        <v>5</v>
      </c>
      <c r="B118" s="168" t="s">
        <v>2671</v>
      </c>
      <c r="C118" s="169" t="s">
        <v>31</v>
      </c>
      <c r="D118" s="116" t="s">
        <v>2768</v>
      </c>
      <c r="E118" s="138">
        <v>43881</v>
      </c>
      <c r="F118" s="138">
        <v>44196</v>
      </c>
      <c r="G118" s="165">
        <f t="shared" si="3"/>
        <v>10.5</v>
      </c>
      <c r="H118" s="115" t="s">
        <v>2775</v>
      </c>
      <c r="I118" s="116" t="s">
        <v>421</v>
      </c>
      <c r="J118" s="116" t="s">
        <v>426</v>
      </c>
      <c r="K118" s="68">
        <v>214292260</v>
      </c>
      <c r="L118" s="101">
        <f>+IF(AND(K118&gt;0,O118="Ejecución"),(K118/877802)*Tabla283[[#This Row],[% participación]],IF(AND(K118&gt;0,O118&lt;&gt;"Ejecución"),"-",""))</f>
        <v>244.12368620714011</v>
      </c>
      <c r="M118" s="119" t="s">
        <v>1148</v>
      </c>
      <c r="N118" s="174">
        <f t="shared" si="4"/>
        <v>1</v>
      </c>
      <c r="O118" s="170" t="s">
        <v>1150</v>
      </c>
      <c r="P118" s="80"/>
    </row>
    <row r="119" spans="1:16" s="7" customFormat="1" ht="24.75" customHeight="1" outlineLevel="1" x14ac:dyDescent="0.3">
      <c r="A119" s="137">
        <v>6</v>
      </c>
      <c r="B119" s="168" t="s">
        <v>2671</v>
      </c>
      <c r="C119" s="169" t="s">
        <v>31</v>
      </c>
      <c r="D119" s="116" t="s">
        <v>2769</v>
      </c>
      <c r="E119" s="138">
        <v>44167</v>
      </c>
      <c r="F119" s="138">
        <v>44773</v>
      </c>
      <c r="G119" s="165">
        <f t="shared" si="3"/>
        <v>20.2</v>
      </c>
      <c r="H119" s="115" t="s">
        <v>2776</v>
      </c>
      <c r="I119" s="116" t="s">
        <v>421</v>
      </c>
      <c r="J119" s="116" t="s">
        <v>441</v>
      </c>
      <c r="K119" s="68">
        <v>1011477412</v>
      </c>
      <c r="L119" s="101">
        <f>+IF(AND(K119&gt;0,O119="Ejecución"),(K119/877802)*Tabla283[[#This Row],[% participación]],IF(AND(K119&gt;0,O119&lt;&gt;"Ejecución"),"-",""))</f>
        <v>1152.2842417766194</v>
      </c>
      <c r="M119" s="119" t="s">
        <v>1148</v>
      </c>
      <c r="N119" s="174">
        <f t="shared" si="4"/>
        <v>1</v>
      </c>
      <c r="O119" s="170" t="s">
        <v>1150</v>
      </c>
      <c r="P119" s="80"/>
    </row>
    <row r="120" spans="1:16" s="7" customFormat="1" ht="24.75" customHeight="1" outlineLevel="1" x14ac:dyDescent="0.3">
      <c r="A120" s="137">
        <v>7</v>
      </c>
      <c r="B120" s="168" t="s">
        <v>2671</v>
      </c>
      <c r="C120" s="169" t="s">
        <v>31</v>
      </c>
      <c r="D120" s="116" t="s">
        <v>2770</v>
      </c>
      <c r="E120" s="138">
        <v>44168</v>
      </c>
      <c r="F120" s="138">
        <v>44773</v>
      </c>
      <c r="G120" s="165">
        <f t="shared" si="3"/>
        <v>20.166666666666668</v>
      </c>
      <c r="H120" s="115" t="s">
        <v>2776</v>
      </c>
      <c r="I120" s="116" t="s">
        <v>421</v>
      </c>
      <c r="J120" s="116" t="s">
        <v>440</v>
      </c>
      <c r="K120" s="68">
        <v>980153560</v>
      </c>
      <c r="L120" s="101">
        <f>+IF(AND(K120&gt;0,O120="Ejecución"),(K120/877802)*Tabla283[[#This Row],[% participación]],IF(AND(K120&gt;0,O120&lt;&gt;"Ejecución"),"-",""))</f>
        <v>1116.5998254731705</v>
      </c>
      <c r="M120" s="119" t="s">
        <v>1148</v>
      </c>
      <c r="N120" s="174">
        <f t="shared" si="4"/>
        <v>1</v>
      </c>
      <c r="O120" s="170" t="s">
        <v>1150</v>
      </c>
      <c r="P120" s="80"/>
    </row>
    <row r="121" spans="1:16" s="7" customFormat="1" ht="24.75" customHeight="1" outlineLevel="1" x14ac:dyDescent="0.3">
      <c r="A121" s="137">
        <v>8</v>
      </c>
      <c r="B121" s="168" t="s">
        <v>2671</v>
      </c>
      <c r="C121" s="169" t="s">
        <v>31</v>
      </c>
      <c r="D121" s="116" t="s">
        <v>2771</v>
      </c>
      <c r="E121" s="138">
        <v>44168</v>
      </c>
      <c r="F121" s="138">
        <v>44773</v>
      </c>
      <c r="G121" s="165">
        <f t="shared" si="3"/>
        <v>20.166666666666668</v>
      </c>
      <c r="H121" s="115" t="s">
        <v>2777</v>
      </c>
      <c r="I121" s="116" t="s">
        <v>421</v>
      </c>
      <c r="J121" s="116" t="s">
        <v>449</v>
      </c>
      <c r="K121" s="68">
        <v>5784379571</v>
      </c>
      <c r="L121" s="101">
        <f>+IF(AND(K121&gt;0,O121="Ejecución"),(K121/877802)*Tabla283[[#This Row],[% participación]],IF(AND(K121&gt;0,O121&lt;&gt;"Ejecución"),"-",""))</f>
        <v>6589.6176711832513</v>
      </c>
      <c r="M121" s="119" t="s">
        <v>1148</v>
      </c>
      <c r="N121" s="174">
        <f t="shared" si="4"/>
        <v>1</v>
      </c>
      <c r="O121" s="170" t="s">
        <v>1150</v>
      </c>
      <c r="P121" s="80"/>
    </row>
    <row r="122" spans="1:16" s="7" customFormat="1" ht="24.75" customHeight="1" outlineLevel="1" x14ac:dyDescent="0.3">
      <c r="A122" s="137">
        <v>9</v>
      </c>
      <c r="B122" s="168" t="s">
        <v>2671</v>
      </c>
      <c r="C122" s="169" t="s">
        <v>31</v>
      </c>
      <c r="D122" s="116" t="s">
        <v>2782</v>
      </c>
      <c r="E122" s="190">
        <v>44167</v>
      </c>
      <c r="F122" s="190">
        <v>44773</v>
      </c>
      <c r="G122" s="165">
        <f t="shared" si="3"/>
        <v>20.2</v>
      </c>
      <c r="H122" s="117" t="s">
        <v>2708</v>
      </c>
      <c r="I122" s="116" t="s">
        <v>1155</v>
      </c>
      <c r="J122" s="116" t="s">
        <v>1035</v>
      </c>
      <c r="K122" s="68">
        <v>11764359543</v>
      </c>
      <c r="L122" s="101">
        <f>+IF(AND(K122&gt;0,O122="Ejecución"),(K122/877802)*Tabla283[[#This Row],[% participación]],IF(AND(K122&gt;0,O122&lt;&gt;"Ejecución"),"-",""))</f>
        <v>9381.4455652869328</v>
      </c>
      <c r="M122" s="119" t="s">
        <v>26</v>
      </c>
      <c r="N122" s="174">
        <v>0.7</v>
      </c>
      <c r="O122" s="170" t="s">
        <v>1150</v>
      </c>
      <c r="P122" s="80"/>
    </row>
    <row r="123" spans="1:16" s="7" customFormat="1" ht="24.75" customHeight="1" outlineLevel="1" x14ac:dyDescent="0.3">
      <c r="A123" s="137">
        <v>10</v>
      </c>
      <c r="B123" s="168" t="s">
        <v>2671</v>
      </c>
      <c r="C123" s="169" t="s">
        <v>31</v>
      </c>
      <c r="D123" s="116" t="s">
        <v>2783</v>
      </c>
      <c r="E123" s="190">
        <v>44168</v>
      </c>
      <c r="F123" s="190">
        <v>44773</v>
      </c>
      <c r="G123" s="165">
        <f t="shared" si="3"/>
        <v>20.166666666666668</v>
      </c>
      <c r="H123" s="117" t="s">
        <v>2708</v>
      </c>
      <c r="I123" s="116" t="s">
        <v>1155</v>
      </c>
      <c r="J123" s="116" t="s">
        <v>1059</v>
      </c>
      <c r="K123" s="68">
        <v>5096798512</v>
      </c>
      <c r="L123" s="101">
        <f>+IF(AND(K123&gt;0,O123="Ejecución"),(K123/877802)*Tabla283[[#This Row],[% participación]],IF(AND(K123&gt;0,O123&lt;&gt;"Ejecución"),"-",""))</f>
        <v>4064.4233647223405</v>
      </c>
      <c r="M123" s="119" t="s">
        <v>26</v>
      </c>
      <c r="N123" s="174">
        <v>0.7</v>
      </c>
      <c r="O123" s="170" t="s">
        <v>1150</v>
      </c>
      <c r="P123" s="80"/>
    </row>
    <row r="124" spans="1:16" s="7" customFormat="1" ht="24.75" customHeight="1" outlineLevel="1" x14ac:dyDescent="0.3">
      <c r="A124" s="137">
        <v>11</v>
      </c>
      <c r="B124" s="168" t="s">
        <v>2671</v>
      </c>
      <c r="C124" s="169" t="s">
        <v>31</v>
      </c>
      <c r="D124" s="116" t="s">
        <v>2784</v>
      </c>
      <c r="E124" s="190">
        <v>44167</v>
      </c>
      <c r="F124" s="190">
        <v>44773</v>
      </c>
      <c r="G124" s="165">
        <f t="shared" si="3"/>
        <v>20.2</v>
      </c>
      <c r="H124" s="117" t="s">
        <v>2708</v>
      </c>
      <c r="I124" s="116" t="s">
        <v>1155</v>
      </c>
      <c r="J124" s="116" t="s">
        <v>1060</v>
      </c>
      <c r="K124" s="68">
        <v>5124242424</v>
      </c>
      <c r="L124" s="101">
        <f>+IF(AND(K124&gt;0,O124="Ejecución"),(K124/877802)*Tabla283[[#This Row],[% participación]],IF(AND(K124&gt;0,O124&lt;&gt;"Ejecución"),"-",""))</f>
        <v>4086.3084121476136</v>
      </c>
      <c r="M124" s="119" t="s">
        <v>26</v>
      </c>
      <c r="N124" s="174">
        <v>0.7</v>
      </c>
      <c r="O124" s="170" t="s">
        <v>1150</v>
      </c>
      <c r="P124" s="80"/>
    </row>
    <row r="125" spans="1:16" s="7" customFormat="1" ht="24.75" customHeight="1" outlineLevel="1" x14ac:dyDescent="0.3">
      <c r="A125" s="137">
        <v>12</v>
      </c>
      <c r="B125" s="168" t="s">
        <v>2671</v>
      </c>
      <c r="C125" s="169" t="s">
        <v>31</v>
      </c>
      <c r="D125" s="116" t="s">
        <v>2785</v>
      </c>
      <c r="E125" s="190">
        <v>44167</v>
      </c>
      <c r="F125" s="190">
        <v>44773</v>
      </c>
      <c r="G125" s="165">
        <f t="shared" si="3"/>
        <v>20.2</v>
      </c>
      <c r="H125" s="117" t="s">
        <v>2708</v>
      </c>
      <c r="I125" s="116" t="s">
        <v>1155</v>
      </c>
      <c r="J125" s="116" t="s">
        <v>1068</v>
      </c>
      <c r="K125" s="68">
        <v>2211249609</v>
      </c>
      <c r="L125" s="101">
        <f>+IF(AND(K125&gt;0,O125="Ejecución"),(K125/877802)*Tabla283[[#This Row],[% participación]],IF(AND(K125&gt;0,O125&lt;&gt;"Ejecución"),"-",""))</f>
        <v>1763.352927311626</v>
      </c>
      <c r="M125" s="119" t="s">
        <v>26</v>
      </c>
      <c r="N125" s="174">
        <v>0.7</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+IF(AND(K126&gt;0,O126="Ejecución"),(K126/877802)*Tabla283[[#This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+IF(AND(K127&gt;0,O127="Ejecución"),(K127/877802)*Tabla283[[#This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+IF(AND(K128&gt;0,O128="Ejecución"),(K128/877802)*Tabla283[[#This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+IF(AND(K129&gt;0,O129="Ejecución"),(K129/877802)*Tabla283[[#This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+IF(AND(K130&gt;0,O130="Ejecución"),(K130/877802)*Tabla283[[#This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+IF(AND(K131&gt;0,O131="Ejecución"),(K131/877802)*Tabla283[[#This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+IF(AND(K132&gt;0,O132="Ejecución"),(K132/877802)*Tabla283[[#This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+IF(AND(K133&gt;0,O133="Ejecución"),(K133/877802)*Tabla283[[#This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+IF(AND(K134&gt;0,O134="Ejecución"),(K134/877802)*Tabla283[[#This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+IF(AND(K135&gt;0,O135="Ejecución"),(K135/877802)*Tabla283[[#This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+IF(AND(K136&gt;0,O136="Ejecución"),(K136/877802)*Tabla283[[#This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+IF(AND(K137&gt;0,O137="Ejecución"),(K137/877802)*Tabla283[[#This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+IF(AND(K138&gt;0,O138="Ejecución"),(K138/877802)*Tabla283[[#This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+IF(AND(K139&gt;0,O139="Ejecución"),(K139/877802)*Tabla283[[#This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+IF(AND(K140&gt;0,O140="Ejecución"),(K140/877802)*Tabla283[[#This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+IF(AND(K141&gt;0,O141="Ejecución"),(K141/877802)*Tabla283[[#This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+IF(AND(K142&gt;0,O142="Ejecución"),(K142/877802)*Tabla283[[#This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+IF(AND(K143&gt;0,O143="Ejecución"),(K143/877802)*Tabla283[[#This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+IF(AND(K144&gt;0,O144="Ejecución"),(K144/877802)*Tabla283[[#This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+IF(AND(K145&gt;0,O145="Ejecución"),(K145/877802)*Tabla283[[#This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+IF(AND(K146&gt;0,O146="Ejecución"),(K146/877802)*Tabla283[[#This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+IF(AND(K147&gt;0,O147="Ejecución"),(K147/877802)*Tabla283[[#This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+IF(AND(K148&gt;0,O148="Ejecución"),(K148/877802)*Tabla283[[#This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+IF(AND(K149&gt;0,O149="Ejecución"),(K149/877802)*Tabla283[[#This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+IF(AND(K150&gt;0,O150="Ejecución"),(K150/877802)*Tabla283[[#This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+IF(AND(K151&gt;0,O151="Ejecución"),(K151/877802)*Tabla283[[#This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+IF(AND(K152&gt;0,O152="Ejecución"),(K152/877802)*Tabla283[[#This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+IF(AND(K153&gt;0,O153="Ejecución"),(K153/877802)*Tabla283[[#This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+IF(AND(K154&gt;0,O154="Ejecución"),(K154/877802)*Tabla283[[#This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+IF(AND(K155&gt;0,O155="Ejecución"),(K155/877802)*Tabla283[[#This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+IF(AND(K156&gt;0,O156="Ejecución"),(K156/877802)*Tabla283[[#This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+IF(AND(K157&gt;0,O157="Ejecución"),(K157/877802)*Tabla283[[#This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+IF(AND(K158&gt;0,O158="Ejecución"),(K158/877802)*Tabla283[[#This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+IF(AND(K159&gt;0,O159="Ejecución"),(K159/877802)*Tabla283[[#This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+IF(AND(K160&gt;0,O160="Ejecución"),(K160/877802)*Tabla283[[#This Row],[% participación]],IF(AND(K160&gt;0,O160&lt;&gt;"Ejecución"),"-",""))</f>
        <v/>
      </c>
      <c r="M160" s="119"/>
      <c r="N160" s="174" t="str">
        <f t="shared" si="4"/>
        <v/>
      </c>
      <c r="O160" s="170" t="s">
        <v>1150</v>
      </c>
      <c r="P160" s="80"/>
    </row>
    <row r="161" spans="1:28" ht="23.1" customHeight="1" thickBot="1" x14ac:dyDescent="0.35">
      <c r="O161" s="178" t="str">
        <f>HYPERLINK("#Integrante_2!A1","INICIO")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t="s">
        <v>1148</v>
      </c>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t="s">
        <v>26</v>
      </c>
      <c r="E167" s="8"/>
      <c r="F167" s="5"/>
      <c r="G167" s="108" t="s">
        <v>26</v>
      </c>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HYPERLINK("#Integrante_2!A1","INICIO")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t="s">
        <v>2622</v>
      </c>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50"/>
      <c r="Q192" s="147"/>
      <c r="R192" s="148"/>
      <c r="S192" s="148"/>
      <c r="T192" s="147"/>
    </row>
    <row r="193" spans="1:18" ht="14.4" x14ac:dyDescent="0.3">
      <c r="A193" s="9"/>
      <c r="C193" s="191">
        <v>42339</v>
      </c>
      <c r="D193" s="5"/>
      <c r="E193" s="192">
        <v>7060</v>
      </c>
      <c r="F193" s="5"/>
      <c r="G193" s="5"/>
      <c r="H193" s="194" t="s">
        <v>2778</v>
      </c>
      <c r="J193" s="5"/>
      <c r="K193" s="191">
        <v>41317</v>
      </c>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HYPERLINK("#Integrante_2!A1","INICIO")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94" t="s">
        <v>2778</v>
      </c>
      <c r="D211" s="21"/>
      <c r="G211" s="27" t="s">
        <v>2625</v>
      </c>
      <c r="H211" s="195" t="s">
        <v>2781</v>
      </c>
      <c r="J211" s="27" t="s">
        <v>2627</v>
      </c>
      <c r="K211" s="195" t="s">
        <v>2780</v>
      </c>
      <c r="L211" s="21"/>
      <c r="M211" s="21"/>
      <c r="N211" s="21"/>
      <c r="O211" s="8"/>
    </row>
    <row r="212" spans="1:15" ht="14.4" x14ac:dyDescent="0.3">
      <c r="A212" s="9"/>
      <c r="B212" s="27" t="s">
        <v>2624</v>
      </c>
      <c r="C212" s="194" t="s">
        <v>2778</v>
      </c>
      <c r="D212" s="21"/>
      <c r="G212" s="27" t="s">
        <v>2626</v>
      </c>
      <c r="H212" s="195">
        <v>8297556</v>
      </c>
      <c r="J212" s="27" t="s">
        <v>2628</v>
      </c>
      <c r="K212" s="194" t="s">
        <v>2779</v>
      </c>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B217" sqref="B217"/>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5.4414062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44194.859018634263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HYPERLINK("#Integrante_3!B20","IDENTIFICACIÓN DEL OFERENTE")</f>
        <v>IDENTIFICACIÓN DEL OFERENTE</v>
      </c>
      <c r="C8" s="181"/>
      <c r="D8" s="185"/>
      <c r="E8" s="268" t="str">
        <f>HYPERLINK("#Integrante_3!A109","CAPACIDAD RESIDUAL")</f>
        <v>CAPACIDAD RESIDUAL</v>
      </c>
      <c r="F8" s="269"/>
      <c r="G8" s="270"/>
      <c r="H8" s="186"/>
      <c r="I8" s="178" t="str">
        <f>HYPERLINK("#Integrante_3!N162","DISCAPACIDAD")</f>
        <v>DISCAPACIDAD</v>
      </c>
      <c r="J8" s="182"/>
      <c r="K8" s="178" t="str">
        <f>HYPERLINK("#Integrante_3!A188","TRAYECTORIA")</f>
        <v>TRAYECTORIA</v>
      </c>
      <c r="L8" s="181"/>
      <c r="M8" s="36"/>
      <c r="N8" s="36"/>
      <c r="O8" s="43"/>
    </row>
    <row r="9" spans="1:20" ht="30.75" customHeight="1" thickBot="1" x14ac:dyDescent="0.35">
      <c r="A9" s="184"/>
      <c r="B9" s="178" t="str">
        <f>HYPERLINK("#Integrante_3!I20","DATOS CONTRATO INVITACIÓN")</f>
        <v>DATOS CONTRATO INVITACIÓN</v>
      </c>
      <c r="C9" s="181"/>
      <c r="D9" s="181"/>
      <c r="E9" s="268" t="str">
        <f>HYPERLINK("#Integrante_3!A162","TALENTO HUMANO")</f>
        <v>TALENTO HUMANO</v>
      </c>
      <c r="F9" s="269"/>
      <c r="G9" s="270"/>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5">
      <c r="A10" s="184"/>
      <c r="B10" s="178" t="str">
        <f>HYPERLINK("#Integrante_3!B48","EXPERIENCIA TERRITORIAL")</f>
        <v>EXPERIENCIA TERRITORIAL</v>
      </c>
      <c r="C10" s="181"/>
      <c r="D10" s="181"/>
      <c r="E10" s="268" t="str">
        <f>HYPERLINK("#Integrante_3!F162","INFRAESTRUCTURA")</f>
        <v>INFRAESTRUCTURA</v>
      </c>
      <c r="F10" s="269"/>
      <c r="G10" s="270"/>
      <c r="H10" s="186"/>
      <c r="I10" s="178" t="str">
        <f>HYPERLINK("#Integrante_3!L176","VALOR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44194.859018634263</v>
      </c>
      <c r="W20" s="106">
        <f ca="1">NOW()</f>
        <v>44194.859018634263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HYPERLINK("#Integrante_3!A1","INICIO")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+IF(AND(K114&gt;0,O114="Ejecución"),(K114/877802)*Tabla286[[#This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+IF(AND(K115&gt;0,O115="Ejecución"),(K115/877802)*Tabla286[[#This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+IF(AND(K116&gt;0,O116="Ejecución"),(K116/877802)*Tabla286[[#This Row],[% participación]],IF(AND(K116&gt;0,O116&lt;&gt;"Ejecución"),"-",""))</f>
        <v/>
      </c>
      <c r="M116" s="119"/>
      <c r="N116" s="174"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+IF(AND(K117&gt;0,O117="Ejecución"),(K117/877802)*Tabla286[[#This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+IF(AND(K118&gt;0,O118="Ejecución"),(K118/877802)*Tabla286[[#This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+IF(AND(K119&gt;0,O119="Ejecución"),(K119/877802)*Tabla286[[#This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+IF(AND(K120&gt;0,O120="Ejecución"),(K120/877802)*Tabla286[[#This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+IF(AND(K121&gt;0,O121="Ejecución"),(K121/877802)*Tabla286[[#This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+IF(AND(K122&gt;0,O122="Ejecución"),(K122/877802)*Tabla286[[#This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+IF(AND(K123&gt;0,O123="Ejecución"),(K123/877802)*Tabla286[[#This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+IF(AND(K124&gt;0,O124="Ejecución"),(K124/877802)*Tabla286[[#This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+IF(AND(K125&gt;0,O125="Ejecución"),(K125/877802)*Tabla286[[#This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+IF(AND(K126&gt;0,O126="Ejecución"),(K126/877802)*Tabla286[[#This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+IF(AND(K127&gt;0,O127="Ejecución"),(K127/877802)*Tabla286[[#This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+IF(AND(K128&gt;0,O128="Ejecución"),(K128/877802)*Tabla286[[#This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+IF(AND(K129&gt;0,O129="Ejecución"),(K129/877802)*Tabla286[[#This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+IF(AND(K130&gt;0,O130="Ejecución"),(K130/877802)*Tabla286[[#This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+IF(AND(K131&gt;0,O131="Ejecución"),(K131/877802)*Tabla286[[#This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+IF(AND(K132&gt;0,O132="Ejecución"),(K132/877802)*Tabla286[[#This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+IF(AND(K133&gt;0,O133="Ejecución"),(K133/877802)*Tabla286[[#This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+IF(AND(K134&gt;0,O134="Ejecución"),(K134/877802)*Tabla286[[#This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IF(AND(E135&lt;&gt;"",F135&lt;&gt;""),((F135-E135)/30),"")</f>
        <v/>
      </c>
      <c r="H135" s="117"/>
      <c r="I135" s="116"/>
      <c r="J135" s="116"/>
      <c r="K135" s="68"/>
      <c r="L135" s="101" t="str">
        <f>+IF(AND(K135&gt;0,O135="Ejecución"),(K135/877802)*Tabla286[[#This Row],[% participación]],IF(AND(K135&gt;0,O135&lt;&gt;"Ejecución"),"-",""))</f>
        <v/>
      </c>
      <c r="M135" s="119"/>
      <c r="N135" s="174" t="str">
        <f>+IF(M134="No",1,IF(M134="Si","Ingrese %",""))</f>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+IF(AND(K136&gt;0,O136="Ejecución"),(K136/877802)*Tabla286[[#This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+IF(AND(K137&gt;0,O137="Ejecución"),(K137/877802)*Tabla286[[#This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+IF(AND(K138&gt;0,O138="Ejecución"),(K138/877802)*Tabla286[[#This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+IF(AND(K139&gt;0,O139="Ejecución"),(K139/877802)*Tabla286[[#This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+IF(AND(K140&gt;0,O140="Ejecución"),(K140/877802)*Tabla286[[#This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+IF(AND(K141&gt;0,O141="Ejecución"),(K141/877802)*Tabla286[[#This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+IF(AND(K142&gt;0,O142="Ejecución"),(K142/877802)*Tabla286[[#This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+IF(AND(K143&gt;0,O143="Ejecución"),(K143/877802)*Tabla286[[#This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+IF(AND(K144&gt;0,O144="Ejecución"),(K144/877802)*Tabla286[[#This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+IF(AND(K145&gt;0,O145="Ejecución"),(K145/877802)*Tabla286[[#This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+IF(AND(K146&gt;0,O146="Ejecución"),(K146/877802)*Tabla286[[#This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+IF(AND(K147&gt;0,O147="Ejecución"),(K147/877802)*Tabla286[[#This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+IF(AND(K148&gt;0,O148="Ejecución"),(K148/877802)*Tabla286[[#This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+IF(AND(K149&gt;0,O149="Ejecución"),(K149/877802)*Tabla286[[#This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+IF(AND(K150&gt;0,O150="Ejecución"),(K150/877802)*Tabla286[[#This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+IF(AND(K151&gt;0,O151="Ejecución"),(K151/877802)*Tabla286[[#This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+IF(AND(K152&gt;0,O152="Ejecución"),(K152/877802)*Tabla286[[#This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+IF(AND(K153&gt;0,O153="Ejecución"),(K153/877802)*Tabla286[[#This Row],[% participación]],IF(AND(K153&gt;0,O153&lt;&gt;"Ejecución"),"-",""))</f>
        <v/>
      </c>
      <c r="M153" s="119"/>
      <c r="N153" s="174"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+IF(AND(K154&gt;0,O154="Ejecución"),(K154/877802)*Tabla286[[#This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+IF(AND(K155&gt;0,O155="Ejecución"),(K155/877802)*Tabla286[[#This Row],[% participación]],IF(AND(K155&gt;0,O155&lt;&gt;"Ejecución"),"-",""))</f>
        <v/>
      </c>
      <c r="M155" s="119"/>
      <c r="N155" s="174"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+IF(AND(K156&gt;0,O156="Ejecución"),(K156/877802)*Tabla286[[#This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+IF(AND(K157&gt;0,O157="Ejecución"),(K157/877802)*Tabla286[[#This Row],[% participación]],IF(AND(K157&gt;0,O157&lt;&gt;"Ejecución"),"-",""))</f>
        <v/>
      </c>
      <c r="M157" s="119"/>
      <c r="N157" s="174"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+IF(AND(K158&gt;0,O158="Ejecución"),(K158/877802)*Tabla286[[#This Row],[% participación]],IF(AND(K158&gt;0,O158&lt;&gt;"Ejecución"),"-",""))</f>
        <v/>
      </c>
      <c r="M158" s="119"/>
      <c r="N158" s="174" t="str">
        <f t="shared" si="4"/>
        <v/>
      </c>
      <c r="O158" s="170" t="s">
        <v>1150</v>
      </c>
      <c r="P158" s="80"/>
    </row>
    <row r="159" spans="1:16" ht="23.1" customHeight="1" thickBot="1" x14ac:dyDescent="0.35">
      <c r="O159" s="178" t="str">
        <f>HYPERLINK("#Integrante_3!A1","INICIO")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2674</v>
      </c>
      <c r="J174" s="204"/>
      <c r="K174" s="204"/>
      <c r="L174" s="204"/>
      <c r="M174" s="204"/>
      <c r="O174" s="178" t="str">
        <f>HYPERLINK("#Integrante_3!A1","INICIO")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57"/>
      <c r="S175" s="19"/>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57" t="s">
        <v>2623</v>
      </c>
      <c r="S176" s="19"/>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2674</v>
      </c>
      <c r="J177" s="247"/>
      <c r="K177" s="247"/>
      <c r="L177" s="248"/>
      <c r="M177" s="171"/>
      <c r="O177" s="8"/>
      <c r="Q177" s="19"/>
      <c r="R177" s="172" t="str">
        <f>IF(M177&gt;0,SUM(L177+M177),"")</f>
        <v/>
      </c>
      <c r="S177" s="19"/>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HYPERLINK("#Integrante_3!A1","INICIO")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row r="213" spans="1:15" ht="15" customHeight="1" x14ac:dyDescent="0.3"/>
    <row r="214" spans="1:15" ht="15" customHeight="1" x14ac:dyDescent="0.3"/>
    <row r="215" spans="1:15" ht="15" customHeight="1" x14ac:dyDescent="0.3"/>
    <row r="216" spans="1:15" ht="15" customHeight="1" x14ac:dyDescent="0.3"/>
    <row r="217" spans="1:15" ht="15" customHeight="1" x14ac:dyDescent="0.3"/>
    <row r="218" spans="1:15" ht="15" customHeight="1" x14ac:dyDescent="0.3"/>
    <row r="219" spans="1:15" ht="15" customHeight="1" x14ac:dyDescent="0.3"/>
    <row r="220" spans="1:15" ht="15" customHeight="1" x14ac:dyDescent="0.3"/>
    <row r="221" spans="1:15" ht="15" customHeight="1" x14ac:dyDescent="0.3"/>
    <row r="222" spans="1:15" ht="15" customHeight="1" x14ac:dyDescent="0.3"/>
    <row r="223" spans="1:15" ht="15" customHeight="1" x14ac:dyDescent="0.3"/>
    <row r="224" spans="1:15" ht="15" customHeight="1" x14ac:dyDescent="0.3"/>
    <row r="225" ht="15" customHeight="1" x14ac:dyDescent="0.3"/>
    <row r="226" ht="15" customHeight="1" x14ac:dyDescent="0.3"/>
    <row r="227" ht="15" customHeight="1" x14ac:dyDescent="0.3"/>
    <row r="228" ht="15" customHeight="1" x14ac:dyDescent="0.3"/>
    <row r="229" ht="15" customHeight="1" x14ac:dyDescent="0.3"/>
    <row r="230" ht="15" customHeight="1" x14ac:dyDescent="0.3"/>
    <row r="231" ht="15" customHeight="1" x14ac:dyDescent="0.3"/>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109375" style="76" customWidth="1"/>
    <col min="17" max="17" width="9.44140625" style="4" hidden="1" customWidth="1"/>
    <col min="18" max="18" width="14.44140625" style="4" hidden="1" customWidth="1"/>
    <col min="19" max="19" width="15.109375" style="4" hidden="1" customWidth="1"/>
    <col min="20" max="20" width="12.88671875" style="4" hidden="1" customWidth="1"/>
    <col min="21" max="21" width="17" style="4" hidden="1" customWidth="1"/>
    <col min="22" max="22" width="8" style="4" hidden="1" customWidth="1"/>
    <col min="23" max="23" width="15.5546875" style="4" hidden="1" customWidth="1"/>
    <col min="24" max="24" width="18" style="4" hidden="1" customWidth="1"/>
    <col min="25" max="25" width="14.88671875" style="4" hidden="1" customWidth="1"/>
    <col min="26" max="26" width="13.5546875" style="4" hidden="1" customWidth="1"/>
    <col min="27" max="27" width="11.88671875" style="4" hidden="1" customWidth="1"/>
    <col min="28" max="28" width="20.109375" style="4" hidden="1" customWidth="1"/>
    <col min="29" max="16384" width="1.55468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44194.859018634263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HYPERLINK("#Integrante_4!B20","IDENTIFICACIÓN DEL OFERENTE")</f>
        <v>IDENTIFICACIÓN DEL OFERENTE</v>
      </c>
      <c r="C8" s="181"/>
      <c r="D8" s="185"/>
      <c r="E8" s="268" t="str">
        <f>HYPERLINK("#Integrante_4!A109","CAPACIDAD RESIDUAL")</f>
        <v>CAPACIDAD RESIDUAL</v>
      </c>
      <c r="F8" s="269"/>
      <c r="G8" s="270"/>
      <c r="H8" s="186"/>
      <c r="I8" s="178" t="str">
        <f>HYPERLINK("#Integrante_4!N162","DISCAPACIDAD")</f>
        <v>DISCAPACIDAD</v>
      </c>
      <c r="J8" s="182"/>
      <c r="K8" s="178" t="str">
        <f>HYPERLINK("#Integrante_4!A188","TRAYECTORIA")</f>
        <v>TRAYECTORIA</v>
      </c>
      <c r="L8" s="181"/>
      <c r="M8" s="36"/>
      <c r="N8" s="36"/>
      <c r="O8" s="43"/>
    </row>
    <row r="9" spans="1:20" ht="30.75" customHeight="1" thickBot="1" x14ac:dyDescent="0.35">
      <c r="A9" s="184"/>
      <c r="B9" s="178" t="str">
        <f>HYPERLINK("#Integrante_4!I20","DATOS CONTRATO INVITACIÓN")</f>
        <v>DATOS CONTRATO INVITACIÓN</v>
      </c>
      <c r="C9" s="181"/>
      <c r="D9" s="181"/>
      <c r="E9" s="268" t="str">
        <f>HYPERLINK("#Integrante_4!A162","TALENTO HUMANO")</f>
        <v>TALENTO HUMANO</v>
      </c>
      <c r="F9" s="269"/>
      <c r="G9" s="270"/>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5">
      <c r="A10" s="184"/>
      <c r="B10" s="178" t="str">
        <f>HYPERLINK("#Integrante_4!B48","EXPERIENCIA TERRITORIAL")</f>
        <v>EXPERIENCIA TERRITORIAL</v>
      </c>
      <c r="C10" s="181"/>
      <c r="D10" s="181"/>
      <c r="E10" s="268" t="str">
        <f>HYPERLINK("#Integrante_4!F162","INFRAESTRUCTURA")</f>
        <v>INFRAESTRUCTURA</v>
      </c>
      <c r="F10" s="269"/>
      <c r="G10" s="270"/>
      <c r="H10" s="186"/>
      <c r="I10" s="178" t="str">
        <f>HYPERLINK("#Integrante_4!L176","VALOR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44194.859018634263</v>
      </c>
      <c r="W20" s="106">
        <f ca="1">NOW()</f>
        <v>44194.859018634263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165" t="str">
        <f t="shared" ref="G67:G81" si="2">IF(AND(E67&lt;&gt;"",F67&lt;&gt;""),((F67-E67)/30),"")</f>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165" t="str">
        <f t="shared" si="2"/>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165" t="str">
        <f t="shared" si="2"/>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165" t="str">
        <f t="shared" si="2"/>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165" t="str">
        <f t="shared" si="2"/>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165" t="str">
        <f t="shared" si="2"/>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165" t="str">
        <f t="shared" si="2"/>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165" t="str">
        <f t="shared" si="2"/>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165" t="str">
        <f t="shared" si="2"/>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165" t="str">
        <f t="shared" si="2"/>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165" t="str">
        <f t="shared" si="2"/>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165" t="str">
        <f t="shared" si="2"/>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165" t="str">
        <f t="shared" si="1"/>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165" t="str">
        <f t="shared" si="1"/>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165" t="str">
        <f t="shared" si="1"/>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165" t="str">
        <f t="shared" si="1"/>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165" t="str">
        <f t="shared" si="1"/>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165" t="str">
        <f t="shared" si="1"/>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165" t="str">
        <f t="shared" si="1"/>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165" t="str">
        <f t="shared" si="1"/>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165" t="str">
        <f t="shared" si="1"/>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165" t="str">
        <f t="shared" si="1"/>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165" t="str">
        <f t="shared" si="1"/>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13"/>
      <c r="N107" s="119"/>
      <c r="O107" s="119"/>
      <c r="P107" s="80"/>
    </row>
    <row r="108" spans="1:16" ht="29.4" customHeight="1" thickBot="1" x14ac:dyDescent="0.35">
      <c r="O108" s="178" t="str">
        <f>HYPERLINK("#Integrante_4!A1","INICIO")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+IF(AND(K114&gt;0,O114="Ejecución"),(K114/877802)*Tabla289[[#This Row],[% participación]],IF(AND(K114&gt;0,O114&lt;&gt;"Ejecución"),"-",""))</f>
        <v/>
      </c>
      <c r="M114" s="119"/>
      <c r="N114" s="174" t="str">
        <f>+IF(M116="No",1,IF(M116="Si","Ingrese %",""))</f>
        <v/>
      </c>
      <c r="O114" s="170" t="s">
        <v>1150</v>
      </c>
      <c r="P114" s="79"/>
    </row>
    <row r="115" spans="1:16" s="6" customFormat="1" ht="24.75" customHeight="1" x14ac:dyDescent="0.3">
      <c r="A115" s="136">
        <v>2</v>
      </c>
      <c r="B115" s="168" t="s">
        <v>2671</v>
      </c>
      <c r="C115" s="169" t="s">
        <v>31</v>
      </c>
      <c r="D115" s="116"/>
      <c r="E115" s="138"/>
      <c r="F115" s="138"/>
      <c r="G115" s="165" t="str">
        <f t="shared" ref="G115:G160" si="3">IF(AND(E115&lt;&gt;"",F115&lt;&gt;""),((F115-E115)/30),"")</f>
        <v/>
      </c>
      <c r="H115" s="117"/>
      <c r="I115" s="116"/>
      <c r="J115" s="116"/>
      <c r="K115" s="68"/>
      <c r="L115" s="101" t="str">
        <f>+IF(AND(K115&gt;0,O115="Ejecución"),(K115/877802)*Tabla289[[#This Row],[% participación]],IF(AND(K115&gt;0,O115&lt;&gt;"Ejecución"),"-",""))</f>
        <v/>
      </c>
      <c r="M115" s="119"/>
      <c r="N115" s="174" t="str">
        <f>+IF(M116="No",1,IF(M116="Si","Ingrese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+IF(AND(K116&gt;0,O116="Ejecución"),(K116/877802)*Tabla289[[#This Row],[% participación]],IF(AND(K116&gt;0,O116&lt;&gt;"Ejecución"),"-",""))</f>
        <v/>
      </c>
      <c r="M116" s="119"/>
      <c r="N116" s="174" t="str">
        <f t="shared" ref="N116:N160"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+IF(AND(K117&gt;0,O117="Ejecución"),(K117/877802)*Tabla289[[#This Row],[% participación]],IF(AND(K117&gt;0,O117&lt;&gt;"Ejecución"),"-",""))</f>
        <v/>
      </c>
      <c r="M117" s="119"/>
      <c r="N117" s="174"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+IF(AND(K118&gt;0,O118="Ejecución"),(K118/877802)*Tabla289[[#This Row],[% participación]],IF(AND(K118&gt;0,O118&lt;&gt;"Ejecución"),"-",""))</f>
        <v/>
      </c>
      <c r="M118" s="119"/>
      <c r="N118" s="174"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+IF(AND(K119&gt;0,O119="Ejecución"),(K119/877802)*Tabla289[[#This Row],[% participación]],IF(AND(K119&gt;0,O119&lt;&gt;"Ejecución"),"-",""))</f>
        <v/>
      </c>
      <c r="M119" s="119"/>
      <c r="N119" s="174"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+IF(AND(K120&gt;0,O120="Ejecución"),(K120/877802)*Tabla289[[#This Row],[% participación]],IF(AND(K120&gt;0,O120&lt;&gt;"Ejecución"),"-",""))</f>
        <v/>
      </c>
      <c r="M120" s="119"/>
      <c r="N120" s="174"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+IF(AND(K121&gt;0,O121="Ejecución"),(K121/877802)*Tabla289[[#This Row],[% participación]],IF(AND(K121&gt;0,O121&lt;&gt;"Ejecución"),"-",""))</f>
        <v/>
      </c>
      <c r="M121" s="119"/>
      <c r="N121" s="174"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+IF(AND(K122&gt;0,O122="Ejecución"),(K122/877802)*Tabla289[[#This Row],[% participación]],IF(AND(K122&gt;0,O122&lt;&gt;"Ejecución"),"-",""))</f>
        <v/>
      </c>
      <c r="M122" s="119"/>
      <c r="N122" s="174"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+IF(AND(K123&gt;0,O123="Ejecución"),(K123/877802)*Tabla289[[#This Row],[% participación]],IF(AND(K123&gt;0,O123&lt;&gt;"Ejecución"),"-",""))</f>
        <v/>
      </c>
      <c r="M123" s="119"/>
      <c r="N123" s="174"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+IF(AND(K124&gt;0,O124="Ejecución"),(K124/877802)*Tabla289[[#This Row],[% participación]],IF(AND(K124&gt;0,O124&lt;&gt;"Ejecución"),"-",""))</f>
        <v/>
      </c>
      <c r="M124" s="119"/>
      <c r="N124" s="174"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+IF(AND(K125&gt;0,O125="Ejecución"),(K125/877802)*Tabla289[[#This Row],[% participación]],IF(AND(K125&gt;0,O125&lt;&gt;"Ejecución"),"-",""))</f>
        <v/>
      </c>
      <c r="M125" s="119"/>
      <c r="N125" s="174"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+IF(AND(K126&gt;0,O126="Ejecución"),(K126/877802)*Tabla289[[#This Row],[% participación]],IF(AND(K126&gt;0,O126&lt;&gt;"Ejecución"),"-",""))</f>
        <v/>
      </c>
      <c r="M126" s="119"/>
      <c r="N126" s="174"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+IF(AND(K127&gt;0,O127="Ejecución"),(K127/877802)*Tabla289[[#This Row],[% participación]],IF(AND(K127&gt;0,O127&lt;&gt;"Ejecución"),"-",""))</f>
        <v/>
      </c>
      <c r="M127" s="119"/>
      <c r="N127" s="174"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+IF(AND(K128&gt;0,O128="Ejecución"),(K128/877802)*Tabla289[[#This Row],[% participación]],IF(AND(K128&gt;0,O128&lt;&gt;"Ejecución"),"-",""))</f>
        <v/>
      </c>
      <c r="M128" s="119"/>
      <c r="N128" s="174"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+IF(AND(K129&gt;0,O129="Ejecución"),(K129/877802)*Tabla289[[#This Row],[% participación]],IF(AND(K129&gt;0,O129&lt;&gt;"Ejecución"),"-",""))</f>
        <v/>
      </c>
      <c r="M129" s="119"/>
      <c r="N129" s="174"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+IF(AND(K130&gt;0,O130="Ejecución"),(K130/877802)*Tabla289[[#This Row],[% participación]],IF(AND(K130&gt;0,O130&lt;&gt;"Ejecución"),"-",""))</f>
        <v/>
      </c>
      <c r="M130" s="119"/>
      <c r="N130" s="174"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+IF(AND(K131&gt;0,O131="Ejecución"),(K131/877802)*Tabla289[[#This Row],[% participación]],IF(AND(K131&gt;0,O131&lt;&gt;"Ejecución"),"-",""))</f>
        <v/>
      </c>
      <c r="M131" s="119"/>
      <c r="N131" s="174"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+IF(AND(K132&gt;0,O132="Ejecución"),(K132/877802)*Tabla289[[#This Row],[% participación]],IF(AND(K132&gt;0,O132&lt;&gt;"Ejecución"),"-",""))</f>
        <v/>
      </c>
      <c r="M132" s="119"/>
      <c r="N132" s="174"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+IF(AND(K133&gt;0,O133="Ejecución"),(K133/877802)*Tabla289[[#This Row],[% participación]],IF(AND(K133&gt;0,O133&lt;&gt;"Ejecución"),"-",""))</f>
        <v/>
      </c>
      <c r="M133" s="119"/>
      <c r="N133" s="174"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+IF(AND(K134&gt;0,O134="Ejecución"),(K134/877802)*Tabla289[[#This Row],[% participación]],IF(AND(K134&gt;0,O134&lt;&gt;"Ejecución"),"-",""))</f>
        <v/>
      </c>
      <c r="M134" s="119"/>
      <c r="N134" s="174"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+IF(AND(K135&gt;0,O135="Ejecución"),(K135/877802)*Tabla289[[#This Row],[% participación]],IF(AND(K135&gt;0,O135&lt;&gt;"Ejecución"),"-",""))</f>
        <v/>
      </c>
      <c r="M135" s="119"/>
      <c r="N135" s="174"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+IF(AND(K136&gt;0,O136="Ejecución"),(K136/877802)*Tabla289[[#This Row],[% participación]],IF(AND(K136&gt;0,O136&lt;&gt;"Ejecución"),"-",""))</f>
        <v/>
      </c>
      <c r="M136" s="119"/>
      <c r="N136" s="174"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+IF(AND(K137&gt;0,O137="Ejecución"),(K137/877802)*Tabla289[[#This Row],[% participación]],IF(AND(K137&gt;0,O137&lt;&gt;"Ejecución"),"-",""))</f>
        <v/>
      </c>
      <c r="M137" s="119"/>
      <c r="N137" s="174"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+IF(AND(K138&gt;0,O138="Ejecución"),(K138/877802)*Tabla289[[#This Row],[% participación]],IF(AND(K138&gt;0,O138&lt;&gt;"Ejecución"),"-",""))</f>
        <v/>
      </c>
      <c r="M138" s="119"/>
      <c r="N138" s="174"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+IF(AND(K139&gt;0,O139="Ejecución"),(K139/877802)*Tabla289[[#This Row],[% participación]],IF(AND(K139&gt;0,O139&lt;&gt;"Ejecución"),"-",""))</f>
        <v/>
      </c>
      <c r="M139" s="119"/>
      <c r="N139" s="174"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+IF(AND(K140&gt;0,O140="Ejecución"),(K140/877802)*Tabla289[[#This Row],[% participación]],IF(AND(K140&gt;0,O140&lt;&gt;"Ejecución"),"-",""))</f>
        <v/>
      </c>
      <c r="M140" s="119"/>
      <c r="N140" s="174"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+IF(AND(K141&gt;0,O141="Ejecución"),(K141/877802)*Tabla289[[#This Row],[% participación]],IF(AND(K141&gt;0,O141&lt;&gt;"Ejecución"),"-",""))</f>
        <v/>
      </c>
      <c r="M141" s="119"/>
      <c r="N141" s="174"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+IF(AND(K142&gt;0,O142="Ejecución"),(K142/877802)*Tabla289[[#This Row],[% participación]],IF(AND(K142&gt;0,O142&lt;&gt;"Ejecución"),"-",""))</f>
        <v/>
      </c>
      <c r="M142" s="119"/>
      <c r="N142" s="174"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+IF(AND(K143&gt;0,O143="Ejecución"),(K143/877802)*Tabla289[[#This Row],[% participación]],IF(AND(K143&gt;0,O143&lt;&gt;"Ejecución"),"-",""))</f>
        <v/>
      </c>
      <c r="M143" s="119"/>
      <c r="N143" s="174" t="str">
        <f t="shared" si="4"/>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+IF(AND(K144&gt;0,O144="Ejecución"),(K144/877802)*Tabla289[[#This Row],[% participación]],IF(AND(K144&gt;0,O144&lt;&gt;"Ejecución"),"-",""))</f>
        <v/>
      </c>
      <c r="M144" s="119"/>
      <c r="N144" s="174"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+IF(AND(K145&gt;0,O145="Ejecución"),(K145/877802)*Tabla289[[#This Row],[% participación]],IF(AND(K145&gt;0,O145&lt;&gt;"Ejecución"),"-",""))</f>
        <v/>
      </c>
      <c r="M145" s="119"/>
      <c r="N145" s="174"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+IF(AND(K146&gt;0,O146="Ejecución"),(K146/877802)*Tabla289[[#This Row],[% participación]],IF(AND(K146&gt;0,O146&lt;&gt;"Ejecución"),"-",""))</f>
        <v/>
      </c>
      <c r="M146" s="119"/>
      <c r="N146" s="174"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+IF(AND(K147&gt;0,O147="Ejecución"),(K147/877802)*Tabla289[[#This Row],[% participación]],IF(AND(K147&gt;0,O147&lt;&gt;"Ejecución"),"-",""))</f>
        <v/>
      </c>
      <c r="M147" s="119"/>
      <c r="N147" s="174"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+IF(AND(K148&gt;0,O148="Ejecución"),(K148/877802)*Tabla289[[#This Row],[% participación]],IF(AND(K148&gt;0,O148&lt;&gt;"Ejecución"),"-",""))</f>
        <v/>
      </c>
      <c r="M148" s="119"/>
      <c r="N148" s="174"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+IF(AND(K149&gt;0,O149="Ejecución"),(K149/877802)*Tabla289[[#This Row],[% participación]],IF(AND(K149&gt;0,O149&lt;&gt;"Ejecución"),"-",""))</f>
        <v/>
      </c>
      <c r="M149" s="119"/>
      <c r="N149" s="174"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+IF(AND(K150&gt;0,O150="Ejecución"),(K150/877802)*Tabla289[[#This Row],[% participación]],IF(AND(K150&gt;0,O150&lt;&gt;"Ejecución"),"-",""))</f>
        <v/>
      </c>
      <c r="M150" s="119"/>
      <c r="N150" s="174"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+IF(AND(K151&gt;0,O151="Ejecución"),(K151/877802)*Tabla289[[#This Row],[% participación]],IF(AND(K151&gt;0,O151&lt;&gt;"Ejecución"),"-",""))</f>
        <v/>
      </c>
      <c r="M151" s="119"/>
      <c r="N151" s="174"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+IF(AND(K152&gt;0,O152="Ejecución"),(K152/877802)*Tabla289[[#This Row],[% participación]],IF(AND(K152&gt;0,O152&lt;&gt;"Ejecución"),"-",""))</f>
        <v/>
      </c>
      <c r="M152" s="119"/>
      <c r="N152" s="174"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+IF(AND(K153&gt;0,O153="Ejecución"),(K153/877802)*Tabla289[[#This Row],[% participación]],IF(AND(K153&gt;0,O153&lt;&gt;"Ejecución"),"-",""))</f>
        <v/>
      </c>
      <c r="M153" s="119"/>
      <c r="N153" s="174" t="str">
        <f t="shared" si="4"/>
        <v/>
      </c>
      <c r="O153" s="170" t="s">
        <v>1150</v>
      </c>
      <c r="P153" s="80"/>
    </row>
    <row r="154" spans="1:16" s="7" customFormat="1" ht="24.75"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+IF(AND(K154&gt;0,O154="Ejecución"),(K154/877802)*Tabla289[[#This Row],[% participación]],IF(AND(K154&gt;0,O154&lt;&gt;"Ejecución"),"-",""))</f>
        <v/>
      </c>
      <c r="M154" s="119"/>
      <c r="N154" s="174"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+IF(AND(K155&gt;0,O155="Ejecución"),(K155/877802)*Tabla289[[#This Row],[% participación]],IF(AND(K155&gt;0,O155&lt;&gt;"Ejecución"),"-",""))</f>
        <v/>
      </c>
      <c r="M155" s="119"/>
      <c r="N155" s="174" t="str">
        <f t="shared" si="4"/>
        <v/>
      </c>
      <c r="O155" s="170" t="s">
        <v>1150</v>
      </c>
      <c r="P155" s="80"/>
    </row>
    <row r="156" spans="1:16" s="7" customFormat="1" ht="24"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+IF(AND(K156&gt;0,O156="Ejecución"),(K156/877802)*Tabla289[[#This Row],[% participación]],IF(AND(K156&gt;0,O156&lt;&gt;"Ejecución"),"-",""))</f>
        <v/>
      </c>
      <c r="M156" s="119"/>
      <c r="N156" s="174"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+IF(AND(K157&gt;0,O157="Ejecución"),(K157/877802)*Tabla289[[#This Row],[% participación]],IF(AND(K157&gt;0,O157&lt;&gt;"Ejecución"),"-",""))</f>
        <v/>
      </c>
      <c r="M157" s="119"/>
      <c r="N157" s="174" t="str">
        <f t="shared" si="4"/>
        <v/>
      </c>
      <c r="O157" s="170" t="s">
        <v>1150</v>
      </c>
      <c r="P157" s="80"/>
    </row>
    <row r="158" spans="1:16" s="7" customFormat="1" ht="24.75" customHeight="1" outlineLevel="1" x14ac:dyDescent="0.3">
      <c r="A158" s="137">
        <v>45</v>
      </c>
      <c r="B158" s="168" t="s">
        <v>2671</v>
      </c>
      <c r="C158" s="169" t="s">
        <v>31</v>
      </c>
      <c r="D158" s="116"/>
      <c r="E158" s="138"/>
      <c r="F158" s="138"/>
      <c r="G158" s="165" t="str">
        <f t="shared" si="3"/>
        <v/>
      </c>
      <c r="H158" s="117"/>
      <c r="I158" s="116"/>
      <c r="J158" s="116"/>
      <c r="K158" s="68"/>
      <c r="L158" s="101" t="str">
        <f>+IF(AND(K158&gt;0,O158="Ejecución"),(K158/877802)*Tabla289[[#This Row],[% participación]],IF(AND(K158&gt;0,O158&lt;&gt;"Ejecución"),"-",""))</f>
        <v/>
      </c>
      <c r="M158" s="119"/>
      <c r="N158" s="174" t="str">
        <f t="shared" si="4"/>
        <v/>
      </c>
      <c r="O158" s="170" t="s">
        <v>1150</v>
      </c>
      <c r="P158" s="80"/>
    </row>
    <row r="159" spans="1:16" s="7" customFormat="1" ht="24.75" customHeight="1" outlineLevel="1" x14ac:dyDescent="0.3">
      <c r="A159" s="137">
        <v>46</v>
      </c>
      <c r="B159" s="168" t="s">
        <v>2671</v>
      </c>
      <c r="C159" s="169" t="s">
        <v>31</v>
      </c>
      <c r="D159" s="116"/>
      <c r="E159" s="138"/>
      <c r="F159" s="138"/>
      <c r="G159" s="165" t="str">
        <f t="shared" si="3"/>
        <v/>
      </c>
      <c r="H159" s="117"/>
      <c r="I159" s="116"/>
      <c r="J159" s="116"/>
      <c r="K159" s="68"/>
      <c r="L159" s="101" t="str">
        <f>+IF(AND(K159&gt;0,O159="Ejecución"),(K159/877802)*Tabla289[[#This Row],[% participación]],IF(AND(K159&gt;0,O159&lt;&gt;"Ejecución"),"-",""))</f>
        <v/>
      </c>
      <c r="M159" s="119"/>
      <c r="N159" s="174" t="str">
        <f t="shared" si="4"/>
        <v/>
      </c>
      <c r="O159" s="170" t="s">
        <v>1150</v>
      </c>
      <c r="P159" s="80"/>
    </row>
    <row r="160" spans="1:16" s="7" customFormat="1" ht="24.75" customHeight="1" outlineLevel="1" thickBot="1" x14ac:dyDescent="0.35">
      <c r="A160" s="137">
        <v>47</v>
      </c>
      <c r="B160" s="168" t="s">
        <v>2671</v>
      </c>
      <c r="C160" s="169" t="s">
        <v>31</v>
      </c>
      <c r="D160" s="116"/>
      <c r="E160" s="138"/>
      <c r="F160" s="138"/>
      <c r="G160" s="165" t="str">
        <f t="shared" si="3"/>
        <v/>
      </c>
      <c r="H160" s="117"/>
      <c r="I160" s="116"/>
      <c r="J160" s="116"/>
      <c r="K160" s="68"/>
      <c r="L160" s="101" t="str">
        <f>+IF(AND(K160&gt;0,O160="Ejecución"),(K160/877802)*Tabla289[[#This Row],[% participación]],IF(AND(K160&gt;0,O160&lt;&gt;"Ejecución"),"-",""))</f>
        <v/>
      </c>
      <c r="M160" s="119"/>
      <c r="N160" s="174" t="str">
        <f t="shared" si="4"/>
        <v/>
      </c>
      <c r="O160" s="170" t="s">
        <v>1150</v>
      </c>
      <c r="P160" s="80"/>
    </row>
    <row r="161" spans="1:28" ht="23.1" customHeight="1" thickBot="1" x14ac:dyDescent="0.35">
      <c r="O161" s="178" t="str">
        <f>HYPERLINK("#Integrante_4!A1","INICIO")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HYPERLINK("#Integrante_4!A1","INICIO")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57"/>
      <c r="S177" s="19"/>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57" t="s">
        <v>2623</v>
      </c>
      <c r="S178" s="19"/>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2674</v>
      </c>
      <c r="J179" s="247"/>
      <c r="K179" s="247"/>
      <c r="L179" s="248"/>
      <c r="M179" s="171"/>
      <c r="O179" s="8"/>
      <c r="Q179" s="19"/>
      <c r="R179" s="172" t="str">
        <f>IF(M179&gt;0,SUM(L179+M179),"")</f>
        <v/>
      </c>
      <c r="S179" s="19"/>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HYPERLINK("#Integrante_4!A1","INICIO")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row r="215" spans="1:15" ht="15" customHeight="1" x14ac:dyDescent="0.3"/>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9.4414062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44194.859018634263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HYPERLINK("#Integrante_5!B20","IDENTIFICACIÓN DEL OFERENTE")</f>
        <v>IDENTIFICACIÓN DEL OFERENTE</v>
      </c>
      <c r="C8" s="181"/>
      <c r="D8" s="185"/>
      <c r="E8" s="268" t="str">
        <f>HYPERLINK("#Integrante_5!A109","CAPACIDAD RESIDUAL")</f>
        <v>CAPACIDAD RESIDUAL</v>
      </c>
      <c r="F8" s="269"/>
      <c r="G8" s="270"/>
      <c r="H8" s="186"/>
      <c r="I8" s="178" t="str">
        <f>HYPERLINK("#Integrante_5!N162","DISCAPACIDAD")</f>
        <v>DISCAPACIDAD</v>
      </c>
      <c r="J8" s="182"/>
      <c r="K8" s="178" t="str">
        <f>HYPERLINK("#Integrante_5!A188","TRAYECTORIA")</f>
        <v>TRAYECTORIA</v>
      </c>
      <c r="L8" s="181"/>
      <c r="M8" s="36"/>
      <c r="N8" s="36"/>
      <c r="O8" s="43"/>
    </row>
    <row r="9" spans="1:20" ht="30.75" customHeight="1" thickBot="1" x14ac:dyDescent="0.35">
      <c r="A9" s="184"/>
      <c r="B9" s="178" t="str">
        <f>HYPERLINK("#Integrante_5!I20","DATOS CONTRATO INVITACIÓN")</f>
        <v>DATOS CONTRATO INVITACIÓN</v>
      </c>
      <c r="C9" s="181"/>
      <c r="D9" s="181"/>
      <c r="E9" s="268" t="str">
        <f>HYPERLINK("#Integrante_5!A162","TALENTO HUMANO")</f>
        <v>TALENTO HUMANO</v>
      </c>
      <c r="F9" s="269"/>
      <c r="G9" s="270"/>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5">
      <c r="A10" s="184"/>
      <c r="B10" s="178" t="str">
        <f>HYPERLINK("#Integrante_5!B48","EXPERIENCIA TERRITORIAL")</f>
        <v>EXPERIENCIA TERRITORIAL</v>
      </c>
      <c r="C10" s="181"/>
      <c r="D10" s="181"/>
      <c r="E10" s="268" t="str">
        <f>HYPERLINK("#Integrante_5!F162","INFRAESTRUCTURA")</f>
        <v>INFRAESTRUCTURA</v>
      </c>
      <c r="F10" s="269"/>
      <c r="G10" s="270"/>
      <c r="H10" s="186"/>
      <c r="I10" s="178" t="str">
        <f>HYPERLINK("#Integrante_5!L176","VALOR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44194.859018634263</v>
      </c>
      <c r="W20" s="106">
        <f ca="1">NOW()</f>
        <v>44194.859018634263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165" t="str">
        <f>IF(AND(E48&lt;&gt;"",F48&lt;&gt;""),((F48-E48)/30),"")</f>
        <v/>
      </c>
      <c r="H48" s="117"/>
      <c r="I48" s="116"/>
      <c r="J48" s="116"/>
      <c r="K48" s="118"/>
      <c r="L48" s="119"/>
      <c r="M48" s="174"/>
      <c r="N48" s="119"/>
      <c r="O48" s="119"/>
      <c r="P48" s="79"/>
    </row>
    <row r="49" spans="1:16" s="6" customFormat="1" ht="24.75" customHeight="1" x14ac:dyDescent="0.3">
      <c r="A49" s="136">
        <v>2</v>
      </c>
      <c r="B49" s="117"/>
      <c r="C49" s="119"/>
      <c r="D49" s="116"/>
      <c r="E49" s="138"/>
      <c r="F49" s="138"/>
      <c r="G49" s="165" t="str">
        <f t="shared" ref="G49:G107" si="1">IF(AND(E49&lt;&gt;"",F49&lt;&gt;""),((F49-E49)/30),"")</f>
        <v/>
      </c>
      <c r="H49" s="117"/>
      <c r="I49" s="116"/>
      <c r="J49" s="116"/>
      <c r="K49" s="118"/>
      <c r="L49" s="119"/>
      <c r="M49" s="174"/>
      <c r="N49" s="119"/>
      <c r="O49" s="119"/>
      <c r="P49" s="79"/>
    </row>
    <row r="50" spans="1:16" s="6" customFormat="1" ht="24.75" customHeight="1" x14ac:dyDescent="0.3">
      <c r="A50" s="136">
        <v>3</v>
      </c>
      <c r="B50" s="117"/>
      <c r="C50" s="119"/>
      <c r="D50" s="116"/>
      <c r="E50" s="138"/>
      <c r="F50" s="138"/>
      <c r="G50" s="165" t="str">
        <f t="shared" si="1"/>
        <v/>
      </c>
      <c r="H50" s="115"/>
      <c r="I50" s="116"/>
      <c r="J50" s="116"/>
      <c r="K50" s="118"/>
      <c r="L50" s="119"/>
      <c r="M50" s="174"/>
      <c r="N50" s="119"/>
      <c r="O50" s="119"/>
      <c r="P50" s="79"/>
    </row>
    <row r="51" spans="1:16" s="6" customFormat="1" ht="24.75" customHeight="1" outlineLevel="1" x14ac:dyDescent="0.3">
      <c r="A51" s="136">
        <v>4</v>
      </c>
      <c r="B51" s="117"/>
      <c r="C51" s="119"/>
      <c r="D51" s="116"/>
      <c r="E51" s="138"/>
      <c r="F51" s="138"/>
      <c r="G51" s="165" t="str">
        <f t="shared" si="1"/>
        <v/>
      </c>
      <c r="H51" s="117"/>
      <c r="I51" s="116"/>
      <c r="J51" s="116"/>
      <c r="K51" s="118"/>
      <c r="L51" s="119"/>
      <c r="M51" s="174"/>
      <c r="N51" s="119"/>
      <c r="O51" s="119"/>
      <c r="P51" s="79"/>
    </row>
    <row r="52" spans="1:16" s="7" customFormat="1" ht="24.75" customHeight="1" outlineLevel="1" x14ac:dyDescent="0.3">
      <c r="A52" s="137">
        <v>5</v>
      </c>
      <c r="B52" s="117"/>
      <c r="C52" s="119"/>
      <c r="D52" s="116"/>
      <c r="E52" s="138"/>
      <c r="F52" s="138"/>
      <c r="G52" s="165" t="str">
        <f t="shared" si="1"/>
        <v/>
      </c>
      <c r="H52" s="115"/>
      <c r="I52" s="116"/>
      <c r="J52" s="116"/>
      <c r="K52" s="118"/>
      <c r="L52" s="119"/>
      <c r="M52" s="174"/>
      <c r="N52" s="119"/>
      <c r="O52" s="119"/>
      <c r="P52" s="80"/>
    </row>
    <row r="53" spans="1:16" s="7" customFormat="1" ht="24.75" customHeight="1" outlineLevel="1" x14ac:dyDescent="0.3">
      <c r="A53" s="137">
        <v>6</v>
      </c>
      <c r="B53" s="117"/>
      <c r="C53" s="119"/>
      <c r="D53" s="116"/>
      <c r="E53" s="138"/>
      <c r="F53" s="138"/>
      <c r="G53" s="165" t="str">
        <f t="shared" si="1"/>
        <v/>
      </c>
      <c r="H53" s="115"/>
      <c r="I53" s="116"/>
      <c r="J53" s="116"/>
      <c r="K53" s="118"/>
      <c r="L53" s="119"/>
      <c r="M53" s="174"/>
      <c r="N53" s="119"/>
      <c r="O53" s="119"/>
      <c r="P53" s="80"/>
    </row>
    <row r="54" spans="1:16" s="7" customFormat="1" ht="24.75" customHeight="1" outlineLevel="1" x14ac:dyDescent="0.3">
      <c r="A54" s="137">
        <v>7</v>
      </c>
      <c r="B54" s="117"/>
      <c r="C54" s="119"/>
      <c r="D54" s="116"/>
      <c r="E54" s="138"/>
      <c r="F54" s="138"/>
      <c r="G54" s="165" t="str">
        <f t="shared" si="1"/>
        <v/>
      </c>
      <c r="H54" s="117"/>
      <c r="I54" s="116"/>
      <c r="J54" s="116"/>
      <c r="K54" s="114"/>
      <c r="L54" s="119"/>
      <c r="M54" s="174"/>
      <c r="N54" s="119"/>
      <c r="O54" s="119"/>
      <c r="P54" s="80"/>
    </row>
    <row r="55" spans="1:16" s="7" customFormat="1" ht="24.75" customHeight="1" outlineLevel="1" x14ac:dyDescent="0.3">
      <c r="A55" s="137">
        <v>8</v>
      </c>
      <c r="B55" s="117"/>
      <c r="C55" s="119"/>
      <c r="D55" s="116"/>
      <c r="E55" s="138"/>
      <c r="F55" s="138"/>
      <c r="G55" s="165" t="str">
        <f t="shared" si="1"/>
        <v/>
      </c>
      <c r="H55" s="117"/>
      <c r="I55" s="116"/>
      <c r="J55" s="116"/>
      <c r="K55" s="114"/>
      <c r="L55" s="119"/>
      <c r="M55" s="174"/>
      <c r="N55" s="119"/>
      <c r="O55" s="119"/>
      <c r="P55" s="80"/>
    </row>
    <row r="56" spans="1:16" s="7" customFormat="1" ht="24.75" customHeight="1" outlineLevel="1" x14ac:dyDescent="0.3">
      <c r="A56" s="137">
        <v>9</v>
      </c>
      <c r="B56" s="117"/>
      <c r="C56" s="119"/>
      <c r="D56" s="116"/>
      <c r="E56" s="138"/>
      <c r="F56" s="138"/>
      <c r="G56" s="165" t="str">
        <f t="shared" si="1"/>
        <v/>
      </c>
      <c r="H56" s="117"/>
      <c r="I56" s="116"/>
      <c r="J56" s="116"/>
      <c r="K56" s="114"/>
      <c r="L56" s="119"/>
      <c r="M56" s="174"/>
      <c r="N56" s="119"/>
      <c r="O56" s="119"/>
      <c r="P56" s="80"/>
    </row>
    <row r="57" spans="1:16" s="7" customFormat="1" ht="24.75" customHeight="1" outlineLevel="1" x14ac:dyDescent="0.3">
      <c r="A57" s="137">
        <v>10</v>
      </c>
      <c r="B57" s="117"/>
      <c r="C57" s="119"/>
      <c r="D57" s="116"/>
      <c r="E57" s="138"/>
      <c r="F57" s="138"/>
      <c r="G57" s="165" t="str">
        <f t="shared" si="1"/>
        <v/>
      </c>
      <c r="H57" s="117"/>
      <c r="I57" s="116"/>
      <c r="J57" s="116"/>
      <c r="K57" s="118"/>
      <c r="L57" s="119"/>
      <c r="M57" s="174"/>
      <c r="N57" s="119"/>
      <c r="O57" s="119"/>
      <c r="P57" s="80"/>
    </row>
    <row r="58" spans="1:16" s="7" customFormat="1" ht="24.75" customHeight="1" outlineLevel="1" x14ac:dyDescent="0.3">
      <c r="A58" s="137">
        <v>11</v>
      </c>
      <c r="B58" s="117"/>
      <c r="C58" s="119"/>
      <c r="D58" s="116"/>
      <c r="E58" s="138"/>
      <c r="F58" s="138"/>
      <c r="G58" s="165" t="str">
        <f t="shared" si="1"/>
        <v/>
      </c>
      <c r="H58" s="117"/>
      <c r="I58" s="116"/>
      <c r="J58" s="116"/>
      <c r="K58" s="118"/>
      <c r="L58" s="119"/>
      <c r="M58" s="174"/>
      <c r="N58" s="119"/>
      <c r="O58" s="119"/>
      <c r="P58" s="80"/>
    </row>
    <row r="59" spans="1:16" s="7" customFormat="1" ht="24.75" customHeight="1" outlineLevel="1" x14ac:dyDescent="0.3">
      <c r="A59" s="137">
        <v>12</v>
      </c>
      <c r="B59" s="117"/>
      <c r="C59" s="119"/>
      <c r="D59" s="116"/>
      <c r="E59" s="138"/>
      <c r="F59" s="138"/>
      <c r="G59" s="165" t="str">
        <f t="shared" si="1"/>
        <v/>
      </c>
      <c r="H59" s="117"/>
      <c r="I59" s="116"/>
      <c r="J59" s="116"/>
      <c r="K59" s="118"/>
      <c r="L59" s="119"/>
      <c r="M59" s="174"/>
      <c r="N59" s="119"/>
      <c r="O59" s="119"/>
      <c r="P59" s="80"/>
    </row>
    <row r="60" spans="1:16" s="7" customFormat="1" ht="24.75" customHeight="1" outlineLevel="1" x14ac:dyDescent="0.3">
      <c r="A60" s="137">
        <v>13</v>
      </c>
      <c r="B60" s="117"/>
      <c r="C60" s="119"/>
      <c r="D60" s="116"/>
      <c r="E60" s="138"/>
      <c r="F60" s="138"/>
      <c r="G60" s="165" t="str">
        <f t="shared" si="1"/>
        <v/>
      </c>
      <c r="H60" s="117"/>
      <c r="I60" s="116"/>
      <c r="J60" s="116"/>
      <c r="K60" s="118"/>
      <c r="L60" s="119"/>
      <c r="M60" s="174"/>
      <c r="N60" s="119"/>
      <c r="O60" s="119"/>
      <c r="P60" s="80"/>
    </row>
    <row r="61" spans="1:16" s="7" customFormat="1" ht="24.75" customHeight="1" outlineLevel="1" x14ac:dyDescent="0.3">
      <c r="A61" s="137">
        <v>14</v>
      </c>
      <c r="B61" s="117"/>
      <c r="C61" s="119"/>
      <c r="D61" s="116"/>
      <c r="E61" s="138"/>
      <c r="F61" s="138"/>
      <c r="G61" s="165" t="str">
        <f t="shared" si="1"/>
        <v/>
      </c>
      <c r="H61" s="117"/>
      <c r="I61" s="116"/>
      <c r="J61" s="116"/>
      <c r="K61" s="118"/>
      <c r="L61" s="119"/>
      <c r="M61" s="174"/>
      <c r="N61" s="119"/>
      <c r="O61" s="119"/>
      <c r="P61" s="80"/>
    </row>
    <row r="62" spans="1:16" s="7" customFormat="1" ht="24.75" customHeight="1" outlineLevel="1" x14ac:dyDescent="0.3">
      <c r="A62" s="137">
        <v>15</v>
      </c>
      <c r="B62" s="117"/>
      <c r="C62" s="119"/>
      <c r="D62" s="116"/>
      <c r="E62" s="138"/>
      <c r="F62" s="138"/>
      <c r="G62" s="165" t="str">
        <f t="shared" si="1"/>
        <v/>
      </c>
      <c r="H62" s="117"/>
      <c r="I62" s="116"/>
      <c r="J62" s="116"/>
      <c r="K62" s="118"/>
      <c r="L62" s="119"/>
      <c r="M62" s="174"/>
      <c r="N62" s="119"/>
      <c r="O62" s="119"/>
      <c r="P62" s="80"/>
    </row>
    <row r="63" spans="1:16" s="7" customFormat="1" ht="24.75" customHeight="1" outlineLevel="1" x14ac:dyDescent="0.3">
      <c r="A63" s="137">
        <v>16</v>
      </c>
      <c r="B63" s="117"/>
      <c r="C63" s="119"/>
      <c r="D63" s="116"/>
      <c r="E63" s="138"/>
      <c r="F63" s="138"/>
      <c r="G63" s="165" t="str">
        <f t="shared" si="1"/>
        <v/>
      </c>
      <c r="H63" s="117"/>
      <c r="I63" s="116"/>
      <c r="J63" s="116"/>
      <c r="K63" s="118"/>
      <c r="L63" s="119"/>
      <c r="M63" s="174"/>
      <c r="N63" s="119"/>
      <c r="O63" s="119"/>
      <c r="P63" s="80"/>
    </row>
    <row r="64" spans="1:16" s="7" customFormat="1" ht="24.75" customHeight="1" outlineLevel="1" x14ac:dyDescent="0.3">
      <c r="A64" s="137">
        <v>17</v>
      </c>
      <c r="B64" s="117"/>
      <c r="C64" s="119"/>
      <c r="D64" s="116"/>
      <c r="E64" s="138"/>
      <c r="F64" s="138"/>
      <c r="G64" s="165" t="str">
        <f t="shared" si="1"/>
        <v/>
      </c>
      <c r="H64" s="117"/>
      <c r="I64" s="116"/>
      <c r="J64" s="116"/>
      <c r="K64" s="118"/>
      <c r="L64" s="119"/>
      <c r="M64" s="174"/>
      <c r="N64" s="119"/>
      <c r="O64" s="119"/>
      <c r="P64" s="80"/>
    </row>
    <row r="65" spans="1:16" s="7" customFormat="1" ht="24.75" customHeight="1" outlineLevel="1" x14ac:dyDescent="0.3">
      <c r="A65" s="137">
        <v>18</v>
      </c>
      <c r="B65" s="117"/>
      <c r="C65" s="119"/>
      <c r="D65" s="116"/>
      <c r="E65" s="138"/>
      <c r="F65" s="138"/>
      <c r="G65" s="165" t="str">
        <f t="shared" si="1"/>
        <v/>
      </c>
      <c r="H65" s="117"/>
      <c r="I65" s="116"/>
      <c r="J65" s="116"/>
      <c r="K65" s="118"/>
      <c r="L65" s="119"/>
      <c r="M65" s="174"/>
      <c r="N65" s="119"/>
      <c r="O65" s="119"/>
      <c r="P65" s="80"/>
    </row>
    <row r="66" spans="1:16" s="7" customFormat="1" ht="24.75" customHeight="1" outlineLevel="1" x14ac:dyDescent="0.3">
      <c r="A66" s="137">
        <v>19</v>
      </c>
      <c r="B66" s="117"/>
      <c r="C66" s="119"/>
      <c r="D66" s="116"/>
      <c r="E66" s="138"/>
      <c r="F66" s="138"/>
      <c r="G66" s="165" t="str">
        <f t="shared" si="1"/>
        <v/>
      </c>
      <c r="H66" s="117"/>
      <c r="I66" s="116"/>
      <c r="J66" s="116"/>
      <c r="K66" s="118"/>
      <c r="L66" s="119"/>
      <c r="M66" s="174"/>
      <c r="N66" s="119"/>
      <c r="O66" s="119"/>
      <c r="P66" s="80"/>
    </row>
    <row r="67" spans="1:16" s="7" customFormat="1" ht="24.75" customHeight="1" outlineLevel="1" x14ac:dyDescent="0.3">
      <c r="A67" s="137">
        <v>20</v>
      </c>
      <c r="B67" s="117"/>
      <c r="C67" s="119"/>
      <c r="D67" s="116"/>
      <c r="E67" s="138"/>
      <c r="F67" s="138"/>
      <c r="G67" s="165" t="str">
        <f t="shared" si="1"/>
        <v/>
      </c>
      <c r="H67" s="117"/>
      <c r="I67" s="116"/>
      <c r="J67" s="116"/>
      <c r="K67" s="118"/>
      <c r="L67" s="119"/>
      <c r="M67" s="174"/>
      <c r="N67" s="119"/>
      <c r="O67" s="119"/>
      <c r="P67" s="80"/>
    </row>
    <row r="68" spans="1:16" s="7" customFormat="1" ht="24.75" customHeight="1" outlineLevel="1" x14ac:dyDescent="0.3">
      <c r="A68" s="137">
        <v>21</v>
      </c>
      <c r="B68" s="117"/>
      <c r="C68" s="119"/>
      <c r="D68" s="116"/>
      <c r="E68" s="138"/>
      <c r="F68" s="138"/>
      <c r="G68" s="165" t="str">
        <f t="shared" si="1"/>
        <v/>
      </c>
      <c r="H68" s="117"/>
      <c r="I68" s="116"/>
      <c r="J68" s="116"/>
      <c r="K68" s="118"/>
      <c r="L68" s="119"/>
      <c r="M68" s="174"/>
      <c r="N68" s="119"/>
      <c r="O68" s="119"/>
      <c r="P68" s="80"/>
    </row>
    <row r="69" spans="1:16" s="7" customFormat="1" ht="24.75" customHeight="1" outlineLevel="1" x14ac:dyDescent="0.3">
      <c r="A69" s="137">
        <v>22</v>
      </c>
      <c r="B69" s="117"/>
      <c r="C69" s="119"/>
      <c r="D69" s="116"/>
      <c r="E69" s="138"/>
      <c r="F69" s="138"/>
      <c r="G69" s="165" t="str">
        <f t="shared" si="1"/>
        <v/>
      </c>
      <c r="H69" s="117"/>
      <c r="I69" s="116"/>
      <c r="J69" s="116"/>
      <c r="K69" s="118"/>
      <c r="L69" s="119"/>
      <c r="M69" s="174"/>
      <c r="N69" s="119"/>
      <c r="O69" s="119"/>
      <c r="P69" s="80"/>
    </row>
    <row r="70" spans="1:16" s="7" customFormat="1" ht="24.75" customHeight="1" outlineLevel="1" x14ac:dyDescent="0.3">
      <c r="A70" s="137">
        <v>23</v>
      </c>
      <c r="B70" s="117"/>
      <c r="C70" s="119"/>
      <c r="D70" s="116"/>
      <c r="E70" s="138"/>
      <c r="F70" s="138"/>
      <c r="G70" s="165" t="str">
        <f t="shared" si="1"/>
        <v/>
      </c>
      <c r="H70" s="117"/>
      <c r="I70" s="116"/>
      <c r="J70" s="116"/>
      <c r="K70" s="118"/>
      <c r="L70" s="119"/>
      <c r="M70" s="174"/>
      <c r="N70" s="119"/>
      <c r="O70" s="119"/>
      <c r="P70" s="80"/>
    </row>
    <row r="71" spans="1:16" s="7" customFormat="1" ht="24.75" customHeight="1" outlineLevel="1" x14ac:dyDescent="0.3">
      <c r="A71" s="137">
        <v>24</v>
      </c>
      <c r="B71" s="117"/>
      <c r="C71" s="119"/>
      <c r="D71" s="116"/>
      <c r="E71" s="138"/>
      <c r="F71" s="138"/>
      <c r="G71" s="165" t="str">
        <f t="shared" si="1"/>
        <v/>
      </c>
      <c r="H71" s="117"/>
      <c r="I71" s="116"/>
      <c r="J71" s="116"/>
      <c r="K71" s="118"/>
      <c r="L71" s="119"/>
      <c r="M71" s="174"/>
      <c r="N71" s="119"/>
      <c r="O71" s="119"/>
      <c r="P71" s="80"/>
    </row>
    <row r="72" spans="1:16" s="7" customFormat="1" ht="24.75" customHeight="1" outlineLevel="1" x14ac:dyDescent="0.3">
      <c r="A72" s="137">
        <v>25</v>
      </c>
      <c r="B72" s="117"/>
      <c r="C72" s="119"/>
      <c r="D72" s="116"/>
      <c r="E72" s="138"/>
      <c r="F72" s="138"/>
      <c r="G72" s="165" t="str">
        <f t="shared" si="1"/>
        <v/>
      </c>
      <c r="H72" s="117"/>
      <c r="I72" s="116"/>
      <c r="J72" s="116"/>
      <c r="K72" s="118"/>
      <c r="L72" s="119"/>
      <c r="M72" s="174"/>
      <c r="N72" s="119"/>
      <c r="O72" s="119"/>
      <c r="P72" s="80"/>
    </row>
    <row r="73" spans="1:16" s="7" customFormat="1" ht="24.75" customHeight="1" outlineLevel="1" x14ac:dyDescent="0.3">
      <c r="A73" s="137">
        <v>26</v>
      </c>
      <c r="B73" s="117"/>
      <c r="C73" s="119"/>
      <c r="D73" s="116"/>
      <c r="E73" s="138"/>
      <c r="F73" s="138"/>
      <c r="G73" s="165" t="str">
        <f t="shared" si="1"/>
        <v/>
      </c>
      <c r="H73" s="117"/>
      <c r="I73" s="116"/>
      <c r="J73" s="116"/>
      <c r="K73" s="118"/>
      <c r="L73" s="119"/>
      <c r="M73" s="174"/>
      <c r="N73" s="119"/>
      <c r="O73" s="119"/>
      <c r="P73" s="80"/>
    </row>
    <row r="74" spans="1:16" s="7" customFormat="1" ht="24.75" customHeight="1" outlineLevel="1" x14ac:dyDescent="0.3">
      <c r="A74" s="137">
        <v>27</v>
      </c>
      <c r="B74" s="117"/>
      <c r="C74" s="119"/>
      <c r="D74" s="116"/>
      <c r="E74" s="138"/>
      <c r="F74" s="138"/>
      <c r="G74" s="165" t="str">
        <f t="shared" si="1"/>
        <v/>
      </c>
      <c r="H74" s="117"/>
      <c r="I74" s="116"/>
      <c r="J74" s="116"/>
      <c r="K74" s="118"/>
      <c r="L74" s="119"/>
      <c r="M74" s="174"/>
      <c r="N74" s="119"/>
      <c r="O74" s="119"/>
      <c r="P74" s="80"/>
    </row>
    <row r="75" spans="1:16" s="7" customFormat="1" ht="24.75" customHeight="1" outlineLevel="1" x14ac:dyDescent="0.3">
      <c r="A75" s="137">
        <v>28</v>
      </c>
      <c r="B75" s="117"/>
      <c r="C75" s="119"/>
      <c r="D75" s="116"/>
      <c r="E75" s="138"/>
      <c r="F75" s="138"/>
      <c r="G75" s="165" t="str">
        <f t="shared" si="1"/>
        <v/>
      </c>
      <c r="H75" s="117"/>
      <c r="I75" s="116"/>
      <c r="J75" s="116"/>
      <c r="K75" s="118"/>
      <c r="L75" s="119"/>
      <c r="M75" s="174"/>
      <c r="N75" s="119"/>
      <c r="O75" s="119"/>
      <c r="P75" s="80"/>
    </row>
    <row r="76" spans="1:16" s="7" customFormat="1" ht="24.75" customHeight="1" outlineLevel="1" x14ac:dyDescent="0.3">
      <c r="A76" s="137">
        <v>29</v>
      </c>
      <c r="B76" s="117"/>
      <c r="C76" s="119"/>
      <c r="D76" s="116"/>
      <c r="E76" s="138"/>
      <c r="F76" s="138"/>
      <c r="G76" s="165" t="str">
        <f t="shared" si="1"/>
        <v/>
      </c>
      <c r="H76" s="117"/>
      <c r="I76" s="116"/>
      <c r="J76" s="116"/>
      <c r="K76" s="118"/>
      <c r="L76" s="119"/>
      <c r="M76" s="174"/>
      <c r="N76" s="119"/>
      <c r="O76" s="119"/>
      <c r="P76" s="80"/>
    </row>
    <row r="77" spans="1:16" s="7" customFormat="1" ht="24.75" customHeight="1" outlineLevel="1" x14ac:dyDescent="0.3">
      <c r="A77" s="137">
        <v>30</v>
      </c>
      <c r="B77" s="117"/>
      <c r="C77" s="119"/>
      <c r="D77" s="116"/>
      <c r="E77" s="138"/>
      <c r="F77" s="138"/>
      <c r="G77" s="165" t="str">
        <f t="shared" si="1"/>
        <v/>
      </c>
      <c r="H77" s="117"/>
      <c r="I77" s="116"/>
      <c r="J77" s="116"/>
      <c r="K77" s="118"/>
      <c r="L77" s="119"/>
      <c r="M77" s="174"/>
      <c r="N77" s="119"/>
      <c r="O77" s="119"/>
      <c r="P77" s="80"/>
    </row>
    <row r="78" spans="1:16" s="7" customFormat="1" ht="24.75" customHeight="1" outlineLevel="1" x14ac:dyDescent="0.3">
      <c r="A78" s="137">
        <v>31</v>
      </c>
      <c r="B78" s="117"/>
      <c r="C78" s="119"/>
      <c r="D78" s="116"/>
      <c r="E78" s="138"/>
      <c r="F78" s="138"/>
      <c r="G78" s="165" t="str">
        <f t="shared" ref="G78:G92" si="2">IF(AND(E78&lt;&gt;"",F78&lt;&gt;""),((F78-E78)/30),"")</f>
        <v/>
      </c>
      <c r="H78" s="117"/>
      <c r="I78" s="116"/>
      <c r="J78" s="116"/>
      <c r="K78" s="118"/>
      <c r="L78" s="119"/>
      <c r="M78" s="174"/>
      <c r="N78" s="119"/>
      <c r="O78" s="119"/>
      <c r="P78" s="80"/>
    </row>
    <row r="79" spans="1:16" s="7" customFormat="1" ht="24.75" customHeight="1" outlineLevel="1" x14ac:dyDescent="0.3">
      <c r="A79" s="137">
        <v>32</v>
      </c>
      <c r="B79" s="117"/>
      <c r="C79" s="119"/>
      <c r="D79" s="116"/>
      <c r="E79" s="138"/>
      <c r="F79" s="138"/>
      <c r="G79" s="165" t="str">
        <f t="shared" si="2"/>
        <v/>
      </c>
      <c r="H79" s="117"/>
      <c r="I79" s="116"/>
      <c r="J79" s="116"/>
      <c r="K79" s="118"/>
      <c r="L79" s="119"/>
      <c r="M79" s="174"/>
      <c r="N79" s="119"/>
      <c r="O79" s="119"/>
      <c r="P79" s="80"/>
    </row>
    <row r="80" spans="1:16" s="7" customFormat="1" ht="24.75" customHeight="1" outlineLevel="1" x14ac:dyDescent="0.3">
      <c r="A80" s="137">
        <v>33</v>
      </c>
      <c r="B80" s="117"/>
      <c r="C80" s="119"/>
      <c r="D80" s="116"/>
      <c r="E80" s="138"/>
      <c r="F80" s="138"/>
      <c r="G80" s="165" t="str">
        <f t="shared" si="2"/>
        <v/>
      </c>
      <c r="H80" s="117"/>
      <c r="I80" s="116"/>
      <c r="J80" s="116"/>
      <c r="K80" s="118"/>
      <c r="L80" s="119"/>
      <c r="M80" s="174"/>
      <c r="N80" s="119"/>
      <c r="O80" s="119"/>
      <c r="P80" s="80"/>
    </row>
    <row r="81" spans="1:16" s="7" customFormat="1" ht="24.75" customHeight="1" outlineLevel="1" x14ac:dyDescent="0.3">
      <c r="A81" s="137">
        <v>34</v>
      </c>
      <c r="B81" s="117"/>
      <c r="C81" s="119"/>
      <c r="D81" s="116"/>
      <c r="E81" s="138"/>
      <c r="F81" s="138"/>
      <c r="G81" s="165" t="str">
        <f t="shared" si="2"/>
        <v/>
      </c>
      <c r="H81" s="117"/>
      <c r="I81" s="116"/>
      <c r="J81" s="116"/>
      <c r="K81" s="118"/>
      <c r="L81" s="119"/>
      <c r="M81" s="174"/>
      <c r="N81" s="119"/>
      <c r="O81" s="119"/>
      <c r="P81" s="80"/>
    </row>
    <row r="82" spans="1:16" s="7" customFormat="1" ht="24.75" customHeight="1" outlineLevel="1" x14ac:dyDescent="0.3">
      <c r="A82" s="137">
        <v>35</v>
      </c>
      <c r="B82" s="117"/>
      <c r="C82" s="119"/>
      <c r="D82" s="116"/>
      <c r="E82" s="138"/>
      <c r="F82" s="138"/>
      <c r="G82" s="165" t="str">
        <f t="shared" si="2"/>
        <v/>
      </c>
      <c r="H82" s="117"/>
      <c r="I82" s="116"/>
      <c r="J82" s="116"/>
      <c r="K82" s="118"/>
      <c r="L82" s="119"/>
      <c r="M82" s="174"/>
      <c r="N82" s="119"/>
      <c r="O82" s="119"/>
      <c r="P82" s="80"/>
    </row>
    <row r="83" spans="1:16" s="7" customFormat="1" ht="24.75" customHeight="1" outlineLevel="1" x14ac:dyDescent="0.3">
      <c r="A83" s="137">
        <v>36</v>
      </c>
      <c r="B83" s="117"/>
      <c r="C83" s="119"/>
      <c r="D83" s="116"/>
      <c r="E83" s="138"/>
      <c r="F83" s="138"/>
      <c r="G83" s="165" t="str">
        <f t="shared" si="2"/>
        <v/>
      </c>
      <c r="H83" s="117"/>
      <c r="I83" s="116"/>
      <c r="J83" s="116"/>
      <c r="K83" s="118"/>
      <c r="L83" s="119"/>
      <c r="M83" s="174"/>
      <c r="N83" s="119"/>
      <c r="O83" s="119"/>
      <c r="P83" s="80"/>
    </row>
    <row r="84" spans="1:16" s="7" customFormat="1" ht="24.75" customHeight="1" outlineLevel="1" x14ac:dyDescent="0.3">
      <c r="A84" s="137">
        <v>37</v>
      </c>
      <c r="B84" s="117"/>
      <c r="C84" s="119"/>
      <c r="D84" s="116"/>
      <c r="E84" s="138"/>
      <c r="F84" s="138"/>
      <c r="G84" s="165" t="str">
        <f t="shared" si="2"/>
        <v/>
      </c>
      <c r="H84" s="117"/>
      <c r="I84" s="116"/>
      <c r="J84" s="116"/>
      <c r="K84" s="118"/>
      <c r="L84" s="119"/>
      <c r="M84" s="174"/>
      <c r="N84" s="119"/>
      <c r="O84" s="119"/>
      <c r="P84" s="80"/>
    </row>
    <row r="85" spans="1:16" s="7" customFormat="1" ht="24.75" customHeight="1" outlineLevel="1" x14ac:dyDescent="0.3">
      <c r="A85" s="137">
        <v>38</v>
      </c>
      <c r="B85" s="117"/>
      <c r="C85" s="119"/>
      <c r="D85" s="116"/>
      <c r="E85" s="138"/>
      <c r="F85" s="138"/>
      <c r="G85" s="165" t="str">
        <f t="shared" si="2"/>
        <v/>
      </c>
      <c r="H85" s="117"/>
      <c r="I85" s="116"/>
      <c r="J85" s="116"/>
      <c r="K85" s="118"/>
      <c r="L85" s="119"/>
      <c r="M85" s="174"/>
      <c r="N85" s="119"/>
      <c r="O85" s="119"/>
      <c r="P85" s="80"/>
    </row>
    <row r="86" spans="1:16" s="7" customFormat="1" ht="24.75" customHeight="1" outlineLevel="1" x14ac:dyDescent="0.3">
      <c r="A86" s="137">
        <v>39</v>
      </c>
      <c r="B86" s="117"/>
      <c r="C86" s="119"/>
      <c r="D86" s="116"/>
      <c r="E86" s="138"/>
      <c r="F86" s="138"/>
      <c r="G86" s="165" t="str">
        <f t="shared" si="2"/>
        <v/>
      </c>
      <c r="H86" s="117"/>
      <c r="I86" s="116"/>
      <c r="J86" s="116"/>
      <c r="K86" s="118"/>
      <c r="L86" s="119"/>
      <c r="M86" s="174"/>
      <c r="N86" s="119"/>
      <c r="O86" s="119"/>
      <c r="P86" s="80"/>
    </row>
    <row r="87" spans="1:16" s="7" customFormat="1" ht="24.75" customHeight="1" outlineLevel="1" x14ac:dyDescent="0.3">
      <c r="A87" s="137">
        <v>40</v>
      </c>
      <c r="B87" s="117"/>
      <c r="C87" s="119"/>
      <c r="D87" s="116"/>
      <c r="E87" s="138"/>
      <c r="F87" s="138"/>
      <c r="G87" s="165" t="str">
        <f t="shared" si="2"/>
        <v/>
      </c>
      <c r="H87" s="117"/>
      <c r="I87" s="116"/>
      <c r="J87" s="116"/>
      <c r="K87" s="118"/>
      <c r="L87" s="119"/>
      <c r="M87" s="174"/>
      <c r="N87" s="119"/>
      <c r="O87" s="119"/>
      <c r="P87" s="80"/>
    </row>
    <row r="88" spans="1:16" s="7" customFormat="1" ht="24.75" customHeight="1" outlineLevel="1" x14ac:dyDescent="0.3">
      <c r="A88" s="137">
        <v>41</v>
      </c>
      <c r="B88" s="117"/>
      <c r="C88" s="119"/>
      <c r="D88" s="116"/>
      <c r="E88" s="138"/>
      <c r="F88" s="138"/>
      <c r="G88" s="165" t="str">
        <f t="shared" si="2"/>
        <v/>
      </c>
      <c r="H88" s="117"/>
      <c r="I88" s="116"/>
      <c r="J88" s="116"/>
      <c r="K88" s="118"/>
      <c r="L88" s="119"/>
      <c r="M88" s="174"/>
      <c r="N88" s="119"/>
      <c r="O88" s="119"/>
      <c r="P88" s="80"/>
    </row>
    <row r="89" spans="1:16" s="7" customFormat="1" ht="24.75" customHeight="1" outlineLevel="1" x14ac:dyDescent="0.3">
      <c r="A89" s="137">
        <v>42</v>
      </c>
      <c r="B89" s="117"/>
      <c r="C89" s="119"/>
      <c r="D89" s="116"/>
      <c r="E89" s="138"/>
      <c r="F89" s="138"/>
      <c r="G89" s="165" t="str">
        <f t="shared" si="2"/>
        <v/>
      </c>
      <c r="H89" s="117"/>
      <c r="I89" s="116"/>
      <c r="J89" s="116"/>
      <c r="K89" s="118"/>
      <c r="L89" s="119"/>
      <c r="M89" s="174"/>
      <c r="N89" s="119"/>
      <c r="O89" s="119"/>
      <c r="P89" s="80"/>
    </row>
    <row r="90" spans="1:16" s="7" customFormat="1" ht="24.75" customHeight="1" outlineLevel="1" x14ac:dyDescent="0.3">
      <c r="A90" s="137">
        <v>43</v>
      </c>
      <c r="B90" s="117"/>
      <c r="C90" s="119"/>
      <c r="D90" s="116"/>
      <c r="E90" s="138"/>
      <c r="F90" s="138"/>
      <c r="G90" s="165" t="str">
        <f t="shared" si="2"/>
        <v/>
      </c>
      <c r="H90" s="117"/>
      <c r="I90" s="116"/>
      <c r="J90" s="116"/>
      <c r="K90" s="118"/>
      <c r="L90" s="119"/>
      <c r="M90" s="174"/>
      <c r="N90" s="119"/>
      <c r="O90" s="119"/>
      <c r="P90" s="80"/>
    </row>
    <row r="91" spans="1:16" s="7" customFormat="1" ht="24.75" customHeight="1" outlineLevel="1" x14ac:dyDescent="0.3">
      <c r="A91" s="137">
        <v>44</v>
      </c>
      <c r="B91" s="117"/>
      <c r="C91" s="119"/>
      <c r="D91" s="116"/>
      <c r="E91" s="138"/>
      <c r="F91" s="138"/>
      <c r="G91" s="165" t="str">
        <f>IF(AND(E91&lt;&gt;"",F91&lt;&gt;""),((F91-E91)/30),"")</f>
        <v/>
      </c>
      <c r="H91" s="117"/>
      <c r="I91" s="116"/>
      <c r="J91" s="116"/>
      <c r="K91" s="118"/>
      <c r="L91" s="119"/>
      <c r="M91" s="174"/>
      <c r="N91" s="119"/>
      <c r="O91" s="119"/>
      <c r="P91" s="80"/>
    </row>
    <row r="92" spans="1:16" s="7" customFormat="1" ht="24.75" customHeight="1" outlineLevel="1" x14ac:dyDescent="0.3">
      <c r="A92" s="137">
        <v>45</v>
      </c>
      <c r="B92" s="117"/>
      <c r="C92" s="119"/>
      <c r="D92" s="116"/>
      <c r="E92" s="138"/>
      <c r="F92" s="138"/>
      <c r="G92" s="165" t="str">
        <f t="shared" si="2"/>
        <v/>
      </c>
      <c r="H92" s="117"/>
      <c r="I92" s="116"/>
      <c r="J92" s="116"/>
      <c r="K92" s="118"/>
      <c r="L92" s="119"/>
      <c r="M92" s="174"/>
      <c r="N92" s="119"/>
      <c r="O92" s="119"/>
      <c r="P92" s="80"/>
    </row>
    <row r="93" spans="1:16" s="7" customFormat="1" ht="24.75" customHeight="1" outlineLevel="1" x14ac:dyDescent="0.3">
      <c r="A93" s="137">
        <v>46</v>
      </c>
      <c r="B93" s="117"/>
      <c r="C93" s="119"/>
      <c r="D93" s="116"/>
      <c r="E93" s="138"/>
      <c r="F93" s="138"/>
      <c r="G93" s="165" t="str">
        <f t="shared" si="1"/>
        <v/>
      </c>
      <c r="H93" s="117"/>
      <c r="I93" s="116"/>
      <c r="J93" s="116"/>
      <c r="K93" s="118"/>
      <c r="L93" s="119"/>
      <c r="M93" s="174"/>
      <c r="N93" s="119"/>
      <c r="O93" s="119"/>
      <c r="P93" s="80"/>
    </row>
    <row r="94" spans="1:16" s="7" customFormat="1" ht="24.75" customHeight="1" outlineLevel="1" x14ac:dyDescent="0.3">
      <c r="A94" s="137">
        <v>47</v>
      </c>
      <c r="B94" s="117"/>
      <c r="C94" s="119"/>
      <c r="D94" s="116"/>
      <c r="E94" s="138"/>
      <c r="F94" s="138"/>
      <c r="G94" s="165" t="str">
        <f t="shared" si="1"/>
        <v/>
      </c>
      <c r="H94" s="117"/>
      <c r="I94" s="116"/>
      <c r="J94" s="116"/>
      <c r="K94" s="118"/>
      <c r="L94" s="119"/>
      <c r="M94" s="174"/>
      <c r="N94" s="119"/>
      <c r="O94" s="119"/>
      <c r="P94" s="80"/>
    </row>
    <row r="95" spans="1:16" s="7" customFormat="1" ht="24.75" customHeight="1" outlineLevel="1" x14ac:dyDescent="0.3">
      <c r="A95" s="137">
        <v>48</v>
      </c>
      <c r="B95" s="117"/>
      <c r="C95" s="119"/>
      <c r="D95" s="116"/>
      <c r="E95" s="138"/>
      <c r="F95" s="138"/>
      <c r="G95" s="165" t="str">
        <f t="shared" si="1"/>
        <v/>
      </c>
      <c r="H95" s="117"/>
      <c r="I95" s="116"/>
      <c r="J95" s="116"/>
      <c r="K95" s="118"/>
      <c r="L95" s="119"/>
      <c r="M95" s="174"/>
      <c r="N95" s="119"/>
      <c r="O95" s="119"/>
      <c r="P95" s="80"/>
    </row>
    <row r="96" spans="1:16" s="7" customFormat="1" ht="24.75" customHeight="1" outlineLevel="1" x14ac:dyDescent="0.3">
      <c r="A96" s="137">
        <v>49</v>
      </c>
      <c r="B96" s="117"/>
      <c r="C96" s="119"/>
      <c r="D96" s="116"/>
      <c r="E96" s="138"/>
      <c r="F96" s="138"/>
      <c r="G96" s="165" t="str">
        <f t="shared" si="1"/>
        <v/>
      </c>
      <c r="H96" s="117"/>
      <c r="I96" s="116"/>
      <c r="J96" s="116"/>
      <c r="K96" s="118"/>
      <c r="L96" s="119"/>
      <c r="M96" s="174"/>
      <c r="N96" s="119"/>
      <c r="O96" s="119"/>
      <c r="P96" s="80"/>
    </row>
    <row r="97" spans="1:16" s="7" customFormat="1" ht="24.75" customHeight="1" outlineLevel="1" x14ac:dyDescent="0.3">
      <c r="A97" s="137">
        <v>50</v>
      </c>
      <c r="B97" s="117"/>
      <c r="C97" s="119"/>
      <c r="D97" s="116"/>
      <c r="E97" s="138"/>
      <c r="F97" s="138"/>
      <c r="G97" s="165" t="str">
        <f t="shared" si="1"/>
        <v/>
      </c>
      <c r="H97" s="117"/>
      <c r="I97" s="116"/>
      <c r="J97" s="116"/>
      <c r="K97" s="118"/>
      <c r="L97" s="119"/>
      <c r="M97" s="174"/>
      <c r="N97" s="119"/>
      <c r="O97" s="119"/>
      <c r="P97" s="80"/>
    </row>
    <row r="98" spans="1:16" s="7" customFormat="1" ht="24.75" customHeight="1" outlineLevel="1" x14ac:dyDescent="0.3">
      <c r="A98" s="137">
        <v>51</v>
      </c>
      <c r="B98" s="117"/>
      <c r="C98" s="119"/>
      <c r="D98" s="116"/>
      <c r="E98" s="138"/>
      <c r="F98" s="138"/>
      <c r="G98" s="165" t="str">
        <f t="shared" si="1"/>
        <v/>
      </c>
      <c r="H98" s="117"/>
      <c r="I98" s="116"/>
      <c r="J98" s="116"/>
      <c r="K98" s="118"/>
      <c r="L98" s="119"/>
      <c r="M98" s="174"/>
      <c r="N98" s="119"/>
      <c r="O98" s="119"/>
      <c r="P98" s="80"/>
    </row>
    <row r="99" spans="1:16" s="7" customFormat="1" ht="24.75" customHeight="1" outlineLevel="1" x14ac:dyDescent="0.3">
      <c r="A99" s="137">
        <v>52</v>
      </c>
      <c r="B99" s="117"/>
      <c r="C99" s="119"/>
      <c r="D99" s="116"/>
      <c r="E99" s="138"/>
      <c r="F99" s="138"/>
      <c r="G99" s="165" t="str">
        <f t="shared" si="1"/>
        <v/>
      </c>
      <c r="H99" s="117"/>
      <c r="I99" s="116"/>
      <c r="J99" s="116"/>
      <c r="K99" s="118"/>
      <c r="L99" s="119"/>
      <c r="M99" s="174"/>
      <c r="N99" s="119"/>
      <c r="O99" s="119"/>
      <c r="P99" s="80"/>
    </row>
    <row r="100" spans="1:16" s="7" customFormat="1" ht="24.75" customHeight="1" outlineLevel="1" x14ac:dyDescent="0.3">
      <c r="A100" s="137">
        <v>53</v>
      </c>
      <c r="B100" s="117"/>
      <c r="C100" s="119"/>
      <c r="D100" s="116"/>
      <c r="E100" s="138"/>
      <c r="F100" s="138"/>
      <c r="G100" s="165" t="str">
        <f t="shared" si="1"/>
        <v/>
      </c>
      <c r="H100" s="117"/>
      <c r="I100" s="116"/>
      <c r="J100" s="116"/>
      <c r="K100" s="118"/>
      <c r="L100" s="119"/>
      <c r="M100" s="174"/>
      <c r="N100" s="119"/>
      <c r="O100" s="119"/>
      <c r="P100" s="80"/>
    </row>
    <row r="101" spans="1:16" s="7" customFormat="1" ht="24.75" customHeight="1" outlineLevel="1" x14ac:dyDescent="0.3">
      <c r="A101" s="137">
        <v>54</v>
      </c>
      <c r="B101" s="117"/>
      <c r="C101" s="119"/>
      <c r="D101" s="116"/>
      <c r="E101" s="138"/>
      <c r="F101" s="138"/>
      <c r="G101" s="165" t="str">
        <f t="shared" si="1"/>
        <v/>
      </c>
      <c r="H101" s="117"/>
      <c r="I101" s="116"/>
      <c r="J101" s="116"/>
      <c r="K101" s="118"/>
      <c r="L101" s="119"/>
      <c r="M101" s="174"/>
      <c r="N101" s="119"/>
      <c r="O101" s="119"/>
      <c r="P101" s="80"/>
    </row>
    <row r="102" spans="1:16" s="7" customFormat="1" ht="24.75" customHeight="1" outlineLevel="1" x14ac:dyDescent="0.3">
      <c r="A102" s="137">
        <v>55</v>
      </c>
      <c r="B102" s="117"/>
      <c r="C102" s="119"/>
      <c r="D102" s="116"/>
      <c r="E102" s="138"/>
      <c r="F102" s="138"/>
      <c r="G102" s="165" t="str">
        <f t="shared" si="1"/>
        <v/>
      </c>
      <c r="H102" s="117"/>
      <c r="I102" s="116"/>
      <c r="J102" s="116"/>
      <c r="K102" s="118"/>
      <c r="L102" s="119"/>
      <c r="M102" s="174"/>
      <c r="N102" s="119"/>
      <c r="O102" s="119"/>
      <c r="P102" s="80"/>
    </row>
    <row r="103" spans="1:16" s="7" customFormat="1" ht="24.75" customHeight="1" outlineLevel="1" x14ac:dyDescent="0.3">
      <c r="A103" s="137">
        <v>56</v>
      </c>
      <c r="B103" s="117"/>
      <c r="C103" s="119"/>
      <c r="D103" s="116"/>
      <c r="E103" s="138"/>
      <c r="F103" s="138"/>
      <c r="G103" s="165" t="str">
        <f t="shared" si="1"/>
        <v/>
      </c>
      <c r="H103" s="117"/>
      <c r="I103" s="116"/>
      <c r="J103" s="116"/>
      <c r="K103" s="118"/>
      <c r="L103" s="119"/>
      <c r="M103" s="174"/>
      <c r="N103" s="119"/>
      <c r="O103" s="119"/>
      <c r="P103" s="80"/>
    </row>
    <row r="104" spans="1:16" s="7" customFormat="1" ht="24.75" customHeight="1" outlineLevel="1" x14ac:dyDescent="0.3">
      <c r="A104" s="137">
        <v>57</v>
      </c>
      <c r="B104" s="117"/>
      <c r="C104" s="119"/>
      <c r="D104" s="116"/>
      <c r="E104" s="138"/>
      <c r="F104" s="138"/>
      <c r="G104" s="165" t="str">
        <f t="shared" si="1"/>
        <v/>
      </c>
      <c r="H104" s="117"/>
      <c r="I104" s="116"/>
      <c r="J104" s="116"/>
      <c r="K104" s="118"/>
      <c r="L104" s="119"/>
      <c r="M104" s="174"/>
      <c r="N104" s="119"/>
      <c r="O104" s="119"/>
      <c r="P104" s="80"/>
    </row>
    <row r="105" spans="1:16" s="7" customFormat="1" ht="24.75" customHeight="1" outlineLevel="1" x14ac:dyDescent="0.3">
      <c r="A105" s="137">
        <v>58</v>
      </c>
      <c r="B105" s="117"/>
      <c r="C105" s="119"/>
      <c r="D105" s="116"/>
      <c r="E105" s="138"/>
      <c r="F105" s="138"/>
      <c r="G105" s="165" t="str">
        <f t="shared" si="1"/>
        <v/>
      </c>
      <c r="H105" s="117"/>
      <c r="I105" s="116"/>
      <c r="J105" s="116"/>
      <c r="K105" s="118"/>
      <c r="L105" s="119"/>
      <c r="M105" s="174"/>
      <c r="N105" s="119"/>
      <c r="O105" s="119"/>
      <c r="P105" s="80"/>
    </row>
    <row r="106" spans="1:16" s="7" customFormat="1" ht="24.75" customHeight="1" outlineLevel="1" x14ac:dyDescent="0.3">
      <c r="A106" s="137">
        <v>59</v>
      </c>
      <c r="B106" s="117"/>
      <c r="C106" s="119"/>
      <c r="D106" s="116"/>
      <c r="E106" s="138"/>
      <c r="F106" s="138"/>
      <c r="G106" s="165" t="str">
        <f t="shared" si="1"/>
        <v/>
      </c>
      <c r="H106" s="117"/>
      <c r="I106" s="116"/>
      <c r="J106" s="116"/>
      <c r="K106" s="118"/>
      <c r="L106" s="119"/>
      <c r="M106" s="174"/>
      <c r="N106" s="119"/>
      <c r="O106" s="119"/>
      <c r="P106" s="80"/>
    </row>
    <row r="107" spans="1:16" s="7" customFormat="1" ht="24.75" customHeight="1" outlineLevel="1" thickBot="1" x14ac:dyDescent="0.35">
      <c r="A107" s="137">
        <v>60</v>
      </c>
      <c r="B107" s="117"/>
      <c r="C107" s="119"/>
      <c r="D107" s="116"/>
      <c r="E107" s="138"/>
      <c r="F107" s="138"/>
      <c r="G107" s="165" t="str">
        <f t="shared" si="1"/>
        <v/>
      </c>
      <c r="H107" s="117"/>
      <c r="I107" s="116"/>
      <c r="J107" s="116"/>
      <c r="K107" s="118"/>
      <c r="L107" s="119"/>
      <c r="M107" s="174"/>
      <c r="N107" s="119"/>
      <c r="O107" s="119"/>
      <c r="P107" s="80"/>
    </row>
    <row r="108" spans="1:16" ht="29.4" customHeight="1" thickBot="1" x14ac:dyDescent="0.35">
      <c r="O108" s="178" t="str">
        <f>HYPERLINK("#Integrante_5!A1","INICIO")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8" t="s">
        <v>2671</v>
      </c>
      <c r="C114" s="169" t="s">
        <v>31</v>
      </c>
      <c r="D114" s="116"/>
      <c r="E114" s="138"/>
      <c r="F114" s="138"/>
      <c r="G114" s="165" t="str">
        <f>IF(AND(E114&lt;&gt;"",F114&lt;&gt;""),((F114-E114)/30),"")</f>
        <v/>
      </c>
      <c r="H114" s="117"/>
      <c r="I114" s="116"/>
      <c r="J114" s="116"/>
      <c r="K114" s="118"/>
      <c r="L114" s="101" t="str">
        <f>+IF(AND(K114&gt;0,O114="Ejecución"),(K114/877802)*Tabla2812[[#This Row],[% participación]],IF(AND(K114&gt;0,O114&lt;&gt;"Ejecución"),"-",""))</f>
        <v/>
      </c>
      <c r="M114" s="119"/>
      <c r="N114" s="113" t="str">
        <f>+IF(M142="No",1,IF(M142="Si","Ingrese %",""))</f>
        <v/>
      </c>
      <c r="O114" s="170" t="s">
        <v>1150</v>
      </c>
      <c r="P114" s="79"/>
    </row>
    <row r="115" spans="1:16" s="6" customFormat="1" ht="24.75" customHeight="1" x14ac:dyDescent="0.3">
      <c r="A115" s="136">
        <v>2</v>
      </c>
      <c r="B115" s="168" t="s">
        <v>2671</v>
      </c>
      <c r="C115" s="169" t="s">
        <v>31</v>
      </c>
      <c r="D115" s="116"/>
      <c r="E115" s="138"/>
      <c r="F115" s="138"/>
      <c r="G115" s="165" t="str">
        <f t="shared" ref="G115:G158" si="3">IF(AND(E115&lt;&gt;"",F115&lt;&gt;""),((F115-E115)/30),"")</f>
        <v/>
      </c>
      <c r="H115" s="117"/>
      <c r="I115" s="116"/>
      <c r="J115" s="116"/>
      <c r="K115" s="68"/>
      <c r="L115" s="101" t="str">
        <f>+IF(AND(K115&gt;0,O115="Ejecución"),(K115/877802)*Tabla2812[[#This Row],[% participación]],IF(AND(K115&gt;0,O115&lt;&gt;"Ejecución"),"-",""))</f>
        <v/>
      </c>
      <c r="M115" s="119"/>
      <c r="N115" s="113" t="str">
        <f>+IF(M142="No",1,IF(M142="Si","Ingrese %",""))</f>
        <v/>
      </c>
      <c r="O115" s="170" t="s">
        <v>1150</v>
      </c>
      <c r="P115" s="79"/>
    </row>
    <row r="116" spans="1:16" s="6" customFormat="1" ht="24.75" customHeight="1" x14ac:dyDescent="0.3">
      <c r="A116" s="136">
        <v>3</v>
      </c>
      <c r="B116" s="168" t="s">
        <v>2671</v>
      </c>
      <c r="C116" s="169" t="s">
        <v>31</v>
      </c>
      <c r="D116" s="116"/>
      <c r="E116" s="138"/>
      <c r="F116" s="138"/>
      <c r="G116" s="165" t="str">
        <f t="shared" si="3"/>
        <v/>
      </c>
      <c r="H116" s="117"/>
      <c r="I116" s="116"/>
      <c r="J116" s="116"/>
      <c r="K116" s="68"/>
      <c r="L116" s="101" t="str">
        <f>+IF(AND(K116&gt;0,O116="Ejecución"),(K116/877802)*Tabla2812[[#This Row],[% participación]],IF(AND(K116&gt;0,O116&lt;&gt;"Ejecución"),"-",""))</f>
        <v/>
      </c>
      <c r="M116" s="119"/>
      <c r="N116" s="113" t="str">
        <f t="shared" ref="N116:N158" si="4">+IF(M116="No",1,IF(M116="Si","Ingrese %",""))</f>
        <v/>
      </c>
      <c r="O116" s="170" t="s">
        <v>1150</v>
      </c>
      <c r="P116" s="79"/>
    </row>
    <row r="117" spans="1:16" s="6" customFormat="1" ht="24.75" customHeight="1" outlineLevel="1" x14ac:dyDescent="0.3">
      <c r="A117" s="136">
        <v>4</v>
      </c>
      <c r="B117" s="168" t="s">
        <v>2671</v>
      </c>
      <c r="C117" s="169" t="s">
        <v>31</v>
      </c>
      <c r="D117" s="116"/>
      <c r="E117" s="138"/>
      <c r="F117" s="138"/>
      <c r="G117" s="165" t="str">
        <f t="shared" si="3"/>
        <v/>
      </c>
      <c r="H117" s="117"/>
      <c r="I117" s="116"/>
      <c r="J117" s="116"/>
      <c r="K117" s="68"/>
      <c r="L117" s="101" t="str">
        <f>+IF(AND(K117&gt;0,O117="Ejecución"),(K117/877802)*Tabla2812[[#This Row],[% participación]],IF(AND(K117&gt;0,O117&lt;&gt;"Ejecución"),"-",""))</f>
        <v/>
      </c>
      <c r="M117" s="119"/>
      <c r="N117" s="113" t="str">
        <f t="shared" si="4"/>
        <v/>
      </c>
      <c r="O117" s="170" t="s">
        <v>1150</v>
      </c>
      <c r="P117" s="79"/>
    </row>
    <row r="118" spans="1:16" s="7" customFormat="1" ht="24.75" customHeight="1" outlineLevel="1" x14ac:dyDescent="0.3">
      <c r="A118" s="137">
        <v>5</v>
      </c>
      <c r="B118" s="168" t="s">
        <v>2671</v>
      </c>
      <c r="C118" s="169" t="s">
        <v>31</v>
      </c>
      <c r="D118" s="116"/>
      <c r="E118" s="138"/>
      <c r="F118" s="138"/>
      <c r="G118" s="165" t="str">
        <f t="shared" si="3"/>
        <v/>
      </c>
      <c r="H118" s="117"/>
      <c r="I118" s="116"/>
      <c r="J118" s="116"/>
      <c r="K118" s="68"/>
      <c r="L118" s="101" t="str">
        <f>+IF(AND(K118&gt;0,O118="Ejecución"),(K118/877802)*Tabla2812[[#This Row],[% participación]],IF(AND(K118&gt;0,O118&lt;&gt;"Ejecución"),"-",""))</f>
        <v/>
      </c>
      <c r="M118" s="119"/>
      <c r="N118" s="113" t="str">
        <f t="shared" si="4"/>
        <v/>
      </c>
      <c r="O118" s="170" t="s">
        <v>1150</v>
      </c>
      <c r="P118" s="80"/>
    </row>
    <row r="119" spans="1:16" s="7" customFormat="1" ht="24.75" customHeight="1" outlineLevel="1" x14ac:dyDescent="0.3">
      <c r="A119" s="137">
        <v>6</v>
      </c>
      <c r="B119" s="168" t="s">
        <v>2671</v>
      </c>
      <c r="C119" s="169" t="s">
        <v>31</v>
      </c>
      <c r="D119" s="116"/>
      <c r="E119" s="138"/>
      <c r="F119" s="138"/>
      <c r="G119" s="165" t="str">
        <f t="shared" si="3"/>
        <v/>
      </c>
      <c r="H119" s="117"/>
      <c r="I119" s="116"/>
      <c r="J119" s="116"/>
      <c r="K119" s="68"/>
      <c r="L119" s="101" t="str">
        <f>+IF(AND(K119&gt;0,O119="Ejecución"),(K119/877802)*Tabla2812[[#This Row],[% participación]],IF(AND(K119&gt;0,O119&lt;&gt;"Ejecución"),"-",""))</f>
        <v/>
      </c>
      <c r="M119" s="119"/>
      <c r="N119" s="113" t="str">
        <f t="shared" si="4"/>
        <v/>
      </c>
      <c r="O119" s="170" t="s">
        <v>1150</v>
      </c>
      <c r="P119" s="80"/>
    </row>
    <row r="120" spans="1:16" s="7" customFormat="1" ht="24.75" customHeight="1" outlineLevel="1" x14ac:dyDescent="0.3">
      <c r="A120" s="137">
        <v>7</v>
      </c>
      <c r="B120" s="168" t="s">
        <v>2671</v>
      </c>
      <c r="C120" s="169" t="s">
        <v>31</v>
      </c>
      <c r="D120" s="116"/>
      <c r="E120" s="138"/>
      <c r="F120" s="138"/>
      <c r="G120" s="165" t="str">
        <f t="shared" si="3"/>
        <v/>
      </c>
      <c r="H120" s="117"/>
      <c r="I120" s="116"/>
      <c r="J120" s="116"/>
      <c r="K120" s="68"/>
      <c r="L120" s="101" t="str">
        <f>+IF(AND(K120&gt;0,O120="Ejecución"),(K120/877802)*Tabla2812[[#This Row],[% participación]],IF(AND(K120&gt;0,O120&lt;&gt;"Ejecución"),"-",""))</f>
        <v/>
      </c>
      <c r="M120" s="119"/>
      <c r="N120" s="113" t="str">
        <f t="shared" si="4"/>
        <v/>
      </c>
      <c r="O120" s="170" t="s">
        <v>1150</v>
      </c>
      <c r="P120" s="80"/>
    </row>
    <row r="121" spans="1:16" s="7" customFormat="1" ht="24.75" customHeight="1" outlineLevel="1" x14ac:dyDescent="0.3">
      <c r="A121" s="137">
        <v>8</v>
      </c>
      <c r="B121" s="168" t="s">
        <v>2671</v>
      </c>
      <c r="C121" s="169" t="s">
        <v>31</v>
      </c>
      <c r="D121" s="116"/>
      <c r="E121" s="138"/>
      <c r="F121" s="138"/>
      <c r="G121" s="165" t="str">
        <f t="shared" si="3"/>
        <v/>
      </c>
      <c r="H121" s="115"/>
      <c r="I121" s="116"/>
      <c r="J121" s="116"/>
      <c r="K121" s="68"/>
      <c r="L121" s="101" t="str">
        <f>+IF(AND(K121&gt;0,O121="Ejecución"),(K121/877802)*Tabla2812[[#This Row],[% participación]],IF(AND(K121&gt;0,O121&lt;&gt;"Ejecución"),"-",""))</f>
        <v/>
      </c>
      <c r="M121" s="119"/>
      <c r="N121" s="113" t="str">
        <f t="shared" si="4"/>
        <v/>
      </c>
      <c r="O121" s="170" t="s">
        <v>1150</v>
      </c>
      <c r="P121" s="80"/>
    </row>
    <row r="122" spans="1:16" s="7" customFormat="1" ht="24.75" customHeight="1" outlineLevel="1" x14ac:dyDescent="0.3">
      <c r="A122" s="137">
        <v>9</v>
      </c>
      <c r="B122" s="168" t="s">
        <v>2671</v>
      </c>
      <c r="C122" s="169" t="s">
        <v>31</v>
      </c>
      <c r="D122" s="116"/>
      <c r="E122" s="138"/>
      <c r="F122" s="138"/>
      <c r="G122" s="165" t="str">
        <f t="shared" si="3"/>
        <v/>
      </c>
      <c r="H122" s="117"/>
      <c r="I122" s="116"/>
      <c r="J122" s="116"/>
      <c r="K122" s="68"/>
      <c r="L122" s="101" t="str">
        <f>+IF(AND(K122&gt;0,O122="Ejecución"),(K122/877802)*Tabla2812[[#This Row],[% participación]],IF(AND(K122&gt;0,O122&lt;&gt;"Ejecución"),"-",""))</f>
        <v/>
      </c>
      <c r="M122" s="119"/>
      <c r="N122" s="113" t="str">
        <f t="shared" si="4"/>
        <v/>
      </c>
      <c r="O122" s="170" t="s">
        <v>1150</v>
      </c>
      <c r="P122" s="80"/>
    </row>
    <row r="123" spans="1:16" s="7" customFormat="1" ht="24.75" customHeight="1" outlineLevel="1" x14ac:dyDescent="0.3">
      <c r="A123" s="137">
        <v>10</v>
      </c>
      <c r="B123" s="168" t="s">
        <v>2671</v>
      </c>
      <c r="C123" s="169" t="s">
        <v>31</v>
      </c>
      <c r="D123" s="116"/>
      <c r="E123" s="138"/>
      <c r="F123" s="138"/>
      <c r="G123" s="165" t="str">
        <f t="shared" si="3"/>
        <v/>
      </c>
      <c r="H123" s="117"/>
      <c r="I123" s="116"/>
      <c r="J123" s="116"/>
      <c r="K123" s="68"/>
      <c r="L123" s="101" t="str">
        <f>+IF(AND(K123&gt;0,O123="Ejecución"),(K123/877802)*Tabla2812[[#This Row],[% participación]],IF(AND(K123&gt;0,O123&lt;&gt;"Ejecución"),"-",""))</f>
        <v/>
      </c>
      <c r="M123" s="119"/>
      <c r="N123" s="113" t="str">
        <f t="shared" si="4"/>
        <v/>
      </c>
      <c r="O123" s="170" t="s">
        <v>1150</v>
      </c>
      <c r="P123" s="80"/>
    </row>
    <row r="124" spans="1:16" s="7" customFormat="1" ht="24.75" customHeight="1" outlineLevel="1" x14ac:dyDescent="0.3">
      <c r="A124" s="137">
        <v>11</v>
      </c>
      <c r="B124" s="168" t="s">
        <v>2671</v>
      </c>
      <c r="C124" s="169" t="s">
        <v>31</v>
      </c>
      <c r="D124" s="116"/>
      <c r="E124" s="138"/>
      <c r="F124" s="138"/>
      <c r="G124" s="165" t="str">
        <f t="shared" si="3"/>
        <v/>
      </c>
      <c r="H124" s="117"/>
      <c r="I124" s="116"/>
      <c r="J124" s="116"/>
      <c r="K124" s="68"/>
      <c r="L124" s="101" t="str">
        <f>+IF(AND(K124&gt;0,O124="Ejecución"),(K124/877802)*Tabla2812[[#This Row],[% participación]],IF(AND(K124&gt;0,O124&lt;&gt;"Ejecución"),"-",""))</f>
        <v/>
      </c>
      <c r="M124" s="119"/>
      <c r="N124" s="113" t="str">
        <f t="shared" si="4"/>
        <v/>
      </c>
      <c r="O124" s="170" t="s">
        <v>1150</v>
      </c>
      <c r="P124" s="80"/>
    </row>
    <row r="125" spans="1:16" s="7" customFormat="1" ht="24.75" customHeight="1" outlineLevel="1" x14ac:dyDescent="0.3">
      <c r="A125" s="137">
        <v>12</v>
      </c>
      <c r="B125" s="168" t="s">
        <v>2671</v>
      </c>
      <c r="C125" s="169" t="s">
        <v>31</v>
      </c>
      <c r="D125" s="116"/>
      <c r="E125" s="138"/>
      <c r="F125" s="138"/>
      <c r="G125" s="165" t="str">
        <f t="shared" si="3"/>
        <v/>
      </c>
      <c r="H125" s="117"/>
      <c r="I125" s="116"/>
      <c r="J125" s="116"/>
      <c r="K125" s="68"/>
      <c r="L125" s="101" t="str">
        <f>+IF(AND(K125&gt;0,O125="Ejecución"),(K125/877802)*Tabla2812[[#This Row],[% participación]],IF(AND(K125&gt;0,O125&lt;&gt;"Ejecución"),"-",""))</f>
        <v/>
      </c>
      <c r="M125" s="119"/>
      <c r="N125" s="113" t="str">
        <f t="shared" si="4"/>
        <v/>
      </c>
      <c r="O125" s="170" t="s">
        <v>1150</v>
      </c>
      <c r="P125" s="80"/>
    </row>
    <row r="126" spans="1:16" s="7" customFormat="1" ht="24.75" customHeight="1" outlineLevel="1" x14ac:dyDescent="0.3">
      <c r="A126" s="137">
        <v>13</v>
      </c>
      <c r="B126" s="168" t="s">
        <v>2671</v>
      </c>
      <c r="C126" s="169" t="s">
        <v>31</v>
      </c>
      <c r="D126" s="116"/>
      <c r="E126" s="138"/>
      <c r="F126" s="138"/>
      <c r="G126" s="165" t="str">
        <f t="shared" si="3"/>
        <v/>
      </c>
      <c r="H126" s="117"/>
      <c r="I126" s="116"/>
      <c r="J126" s="116"/>
      <c r="K126" s="68"/>
      <c r="L126" s="101" t="str">
        <f>+IF(AND(K126&gt;0,O126="Ejecución"),(K126/877802)*Tabla2812[[#This Row],[% participación]],IF(AND(K126&gt;0,O126&lt;&gt;"Ejecución"),"-",""))</f>
        <v/>
      </c>
      <c r="M126" s="119"/>
      <c r="N126" s="113" t="str">
        <f t="shared" si="4"/>
        <v/>
      </c>
      <c r="O126" s="170" t="s">
        <v>1150</v>
      </c>
      <c r="P126" s="80"/>
    </row>
    <row r="127" spans="1:16" s="7" customFormat="1" ht="24.75" customHeight="1" outlineLevel="1" x14ac:dyDescent="0.3">
      <c r="A127" s="137">
        <v>14</v>
      </c>
      <c r="B127" s="168" t="s">
        <v>2671</v>
      </c>
      <c r="C127" s="169" t="s">
        <v>31</v>
      </c>
      <c r="D127" s="116"/>
      <c r="E127" s="138"/>
      <c r="F127" s="138"/>
      <c r="G127" s="165" t="str">
        <f t="shared" si="3"/>
        <v/>
      </c>
      <c r="H127" s="117"/>
      <c r="I127" s="116"/>
      <c r="J127" s="116"/>
      <c r="K127" s="68"/>
      <c r="L127" s="101" t="str">
        <f>+IF(AND(K127&gt;0,O127="Ejecución"),(K127/877802)*Tabla2812[[#This Row],[% participación]],IF(AND(K127&gt;0,O127&lt;&gt;"Ejecución"),"-",""))</f>
        <v/>
      </c>
      <c r="M127" s="119"/>
      <c r="N127" s="113" t="str">
        <f t="shared" si="4"/>
        <v/>
      </c>
      <c r="O127" s="170" t="s">
        <v>1150</v>
      </c>
      <c r="P127" s="80"/>
    </row>
    <row r="128" spans="1:16" s="7" customFormat="1" ht="24.75" customHeight="1" outlineLevel="1" x14ac:dyDescent="0.3">
      <c r="A128" s="137">
        <v>15</v>
      </c>
      <c r="B128" s="168" t="s">
        <v>2671</v>
      </c>
      <c r="C128" s="169" t="s">
        <v>31</v>
      </c>
      <c r="D128" s="116"/>
      <c r="E128" s="138"/>
      <c r="F128" s="138"/>
      <c r="G128" s="165" t="str">
        <f t="shared" si="3"/>
        <v/>
      </c>
      <c r="H128" s="117"/>
      <c r="I128" s="116"/>
      <c r="J128" s="116"/>
      <c r="K128" s="68"/>
      <c r="L128" s="101" t="str">
        <f>+IF(AND(K128&gt;0,O128="Ejecución"),(K128/877802)*Tabla2812[[#This Row],[% participación]],IF(AND(K128&gt;0,O128&lt;&gt;"Ejecución"),"-",""))</f>
        <v/>
      </c>
      <c r="M128" s="119"/>
      <c r="N128" s="113" t="str">
        <f t="shared" si="4"/>
        <v/>
      </c>
      <c r="O128" s="170" t="s">
        <v>1150</v>
      </c>
      <c r="P128" s="80"/>
    </row>
    <row r="129" spans="1:16" s="7" customFormat="1" ht="24.75" customHeight="1" outlineLevel="1" x14ac:dyDescent="0.3">
      <c r="A129" s="137">
        <v>16</v>
      </c>
      <c r="B129" s="168" t="s">
        <v>2671</v>
      </c>
      <c r="C129" s="169" t="s">
        <v>31</v>
      </c>
      <c r="D129" s="116"/>
      <c r="E129" s="138"/>
      <c r="F129" s="138"/>
      <c r="G129" s="165" t="str">
        <f t="shared" si="3"/>
        <v/>
      </c>
      <c r="H129" s="117"/>
      <c r="I129" s="116"/>
      <c r="J129" s="116"/>
      <c r="K129" s="68"/>
      <c r="L129" s="101" t="str">
        <f>+IF(AND(K129&gt;0,O129="Ejecución"),(K129/877802)*Tabla2812[[#This Row],[% participación]],IF(AND(K129&gt;0,O129&lt;&gt;"Ejecución"),"-",""))</f>
        <v/>
      </c>
      <c r="M129" s="119"/>
      <c r="N129" s="113" t="str">
        <f t="shared" si="4"/>
        <v/>
      </c>
      <c r="O129" s="170" t="s">
        <v>1150</v>
      </c>
      <c r="P129" s="80"/>
    </row>
    <row r="130" spans="1:16" s="7" customFormat="1" ht="24.75" customHeight="1" outlineLevel="1" x14ac:dyDescent="0.3">
      <c r="A130" s="137">
        <v>17</v>
      </c>
      <c r="B130" s="168" t="s">
        <v>2671</v>
      </c>
      <c r="C130" s="169" t="s">
        <v>31</v>
      </c>
      <c r="D130" s="116"/>
      <c r="E130" s="138"/>
      <c r="F130" s="138"/>
      <c r="G130" s="165" t="str">
        <f t="shared" si="3"/>
        <v/>
      </c>
      <c r="H130" s="117"/>
      <c r="I130" s="116"/>
      <c r="J130" s="116"/>
      <c r="K130" s="68"/>
      <c r="L130" s="101" t="str">
        <f>+IF(AND(K130&gt;0,O130="Ejecución"),(K130/877802)*Tabla2812[[#This Row],[% participación]],IF(AND(K130&gt;0,O130&lt;&gt;"Ejecución"),"-",""))</f>
        <v/>
      </c>
      <c r="M130" s="119"/>
      <c r="N130" s="113" t="str">
        <f t="shared" si="4"/>
        <v/>
      </c>
      <c r="O130" s="170" t="s">
        <v>1150</v>
      </c>
      <c r="P130" s="80"/>
    </row>
    <row r="131" spans="1:16" s="7" customFormat="1" ht="24.75" customHeight="1" outlineLevel="1" x14ac:dyDescent="0.3">
      <c r="A131" s="137">
        <v>18</v>
      </c>
      <c r="B131" s="168" t="s">
        <v>2671</v>
      </c>
      <c r="C131" s="169" t="s">
        <v>31</v>
      </c>
      <c r="D131" s="116"/>
      <c r="E131" s="138"/>
      <c r="F131" s="138"/>
      <c r="G131" s="165" t="str">
        <f t="shared" si="3"/>
        <v/>
      </c>
      <c r="H131" s="117"/>
      <c r="I131" s="116"/>
      <c r="J131" s="116"/>
      <c r="K131" s="68"/>
      <c r="L131" s="101" t="str">
        <f>+IF(AND(K131&gt;0,O131="Ejecución"),(K131/877802)*Tabla2812[[#This Row],[% participación]],IF(AND(K131&gt;0,O131&lt;&gt;"Ejecución"),"-",""))</f>
        <v/>
      </c>
      <c r="M131" s="119"/>
      <c r="N131" s="113" t="str">
        <f t="shared" si="4"/>
        <v/>
      </c>
      <c r="O131" s="170" t="s">
        <v>1150</v>
      </c>
      <c r="P131" s="80"/>
    </row>
    <row r="132" spans="1:16" s="7" customFormat="1" ht="24.75" customHeight="1" outlineLevel="1" x14ac:dyDescent="0.3">
      <c r="A132" s="137">
        <v>19</v>
      </c>
      <c r="B132" s="168" t="s">
        <v>2671</v>
      </c>
      <c r="C132" s="169" t="s">
        <v>31</v>
      </c>
      <c r="D132" s="116"/>
      <c r="E132" s="138"/>
      <c r="F132" s="138"/>
      <c r="G132" s="165" t="str">
        <f t="shared" si="3"/>
        <v/>
      </c>
      <c r="H132" s="117"/>
      <c r="I132" s="116"/>
      <c r="J132" s="116"/>
      <c r="K132" s="68"/>
      <c r="L132" s="101" t="str">
        <f>+IF(AND(K132&gt;0,O132="Ejecución"),(K132/877802)*Tabla2812[[#This Row],[% participación]],IF(AND(K132&gt;0,O132&lt;&gt;"Ejecución"),"-",""))</f>
        <v/>
      </c>
      <c r="M132" s="119"/>
      <c r="N132" s="113" t="str">
        <f t="shared" si="4"/>
        <v/>
      </c>
      <c r="O132" s="170" t="s">
        <v>1150</v>
      </c>
      <c r="P132" s="80"/>
    </row>
    <row r="133" spans="1:16" s="7" customFormat="1" ht="24.75" customHeight="1" outlineLevel="1" x14ac:dyDescent="0.3">
      <c r="A133" s="137">
        <v>20</v>
      </c>
      <c r="B133" s="168" t="s">
        <v>2671</v>
      </c>
      <c r="C133" s="169" t="s">
        <v>31</v>
      </c>
      <c r="D133" s="116"/>
      <c r="E133" s="138"/>
      <c r="F133" s="138"/>
      <c r="G133" s="165" t="str">
        <f t="shared" si="3"/>
        <v/>
      </c>
      <c r="H133" s="117"/>
      <c r="I133" s="116"/>
      <c r="J133" s="116"/>
      <c r="K133" s="68"/>
      <c r="L133" s="101" t="str">
        <f>+IF(AND(K133&gt;0,O133="Ejecución"),(K133/877802)*Tabla2812[[#This Row],[% participación]],IF(AND(K133&gt;0,O133&lt;&gt;"Ejecución"),"-",""))</f>
        <v/>
      </c>
      <c r="M133" s="119"/>
      <c r="N133" s="113" t="str">
        <f t="shared" si="4"/>
        <v/>
      </c>
      <c r="O133" s="170" t="s">
        <v>1150</v>
      </c>
      <c r="P133" s="80"/>
    </row>
    <row r="134" spans="1:16" s="7" customFormat="1" ht="24.75" customHeight="1" outlineLevel="1" x14ac:dyDescent="0.3">
      <c r="A134" s="137">
        <v>21</v>
      </c>
      <c r="B134" s="168" t="s">
        <v>2671</v>
      </c>
      <c r="C134" s="169" t="s">
        <v>31</v>
      </c>
      <c r="D134" s="116"/>
      <c r="E134" s="138"/>
      <c r="F134" s="138"/>
      <c r="G134" s="165" t="str">
        <f t="shared" si="3"/>
        <v/>
      </c>
      <c r="H134" s="117"/>
      <c r="I134" s="116"/>
      <c r="J134" s="116"/>
      <c r="K134" s="68"/>
      <c r="L134" s="101" t="str">
        <f>+IF(AND(K134&gt;0,O134="Ejecución"),(K134/877802)*Tabla2812[[#This Row],[% participación]],IF(AND(K134&gt;0,O134&lt;&gt;"Ejecución"),"-",""))</f>
        <v/>
      </c>
      <c r="M134" s="119"/>
      <c r="N134" s="113" t="str">
        <f t="shared" si="4"/>
        <v/>
      </c>
      <c r="O134" s="170" t="s">
        <v>1150</v>
      </c>
      <c r="P134" s="80"/>
    </row>
    <row r="135" spans="1:16" s="7" customFormat="1" ht="24.75" customHeight="1" outlineLevel="1" x14ac:dyDescent="0.3">
      <c r="A135" s="137">
        <v>22</v>
      </c>
      <c r="B135" s="168" t="s">
        <v>2671</v>
      </c>
      <c r="C135" s="169" t="s">
        <v>31</v>
      </c>
      <c r="D135" s="116"/>
      <c r="E135" s="138"/>
      <c r="F135" s="138"/>
      <c r="G135" s="165" t="str">
        <f t="shared" si="3"/>
        <v/>
      </c>
      <c r="H135" s="117"/>
      <c r="I135" s="116"/>
      <c r="J135" s="116"/>
      <c r="K135" s="68"/>
      <c r="L135" s="101" t="str">
        <f>+IF(AND(K135&gt;0,O135="Ejecución"),(K135/877802)*Tabla2812[[#This Row],[% participación]],IF(AND(K135&gt;0,O135&lt;&gt;"Ejecución"),"-",""))</f>
        <v/>
      </c>
      <c r="M135" s="119"/>
      <c r="N135" s="113" t="str">
        <f t="shared" si="4"/>
        <v/>
      </c>
      <c r="O135" s="170" t="s">
        <v>1150</v>
      </c>
      <c r="P135" s="80"/>
    </row>
    <row r="136" spans="1:16" s="7" customFormat="1" ht="24.75" customHeight="1" outlineLevel="1" x14ac:dyDescent="0.3">
      <c r="A136" s="137">
        <v>23</v>
      </c>
      <c r="B136" s="168" t="s">
        <v>2671</v>
      </c>
      <c r="C136" s="169" t="s">
        <v>31</v>
      </c>
      <c r="D136" s="116"/>
      <c r="E136" s="138"/>
      <c r="F136" s="138"/>
      <c r="G136" s="165" t="str">
        <f t="shared" si="3"/>
        <v/>
      </c>
      <c r="H136" s="117"/>
      <c r="I136" s="116"/>
      <c r="J136" s="116"/>
      <c r="K136" s="68"/>
      <c r="L136" s="101" t="str">
        <f>+IF(AND(K136&gt;0,O136="Ejecución"),(K136/877802)*Tabla2812[[#This Row],[% participación]],IF(AND(K136&gt;0,O136&lt;&gt;"Ejecución"),"-",""))</f>
        <v/>
      </c>
      <c r="M136" s="119"/>
      <c r="N136" s="113" t="str">
        <f t="shared" si="4"/>
        <v/>
      </c>
      <c r="O136" s="170" t="s">
        <v>1150</v>
      </c>
      <c r="P136" s="80"/>
    </row>
    <row r="137" spans="1:16" s="7" customFormat="1" ht="24.75" customHeight="1" outlineLevel="1" x14ac:dyDescent="0.3">
      <c r="A137" s="137">
        <v>24</v>
      </c>
      <c r="B137" s="168" t="s">
        <v>2671</v>
      </c>
      <c r="C137" s="169" t="s">
        <v>31</v>
      </c>
      <c r="D137" s="116"/>
      <c r="E137" s="138"/>
      <c r="F137" s="138"/>
      <c r="G137" s="165" t="str">
        <f t="shared" si="3"/>
        <v/>
      </c>
      <c r="H137" s="117"/>
      <c r="I137" s="116"/>
      <c r="J137" s="116"/>
      <c r="K137" s="68"/>
      <c r="L137" s="101" t="str">
        <f>+IF(AND(K137&gt;0,O137="Ejecución"),(K137/877802)*Tabla2812[[#This Row],[% participación]],IF(AND(K137&gt;0,O137&lt;&gt;"Ejecución"),"-",""))</f>
        <v/>
      </c>
      <c r="M137" s="119"/>
      <c r="N137" s="113" t="str">
        <f t="shared" si="4"/>
        <v/>
      </c>
      <c r="O137" s="170" t="s">
        <v>1150</v>
      </c>
      <c r="P137" s="80"/>
    </row>
    <row r="138" spans="1:16" s="7" customFormat="1" ht="24.75" customHeight="1" outlineLevel="1" x14ac:dyDescent="0.3">
      <c r="A138" s="137">
        <v>25</v>
      </c>
      <c r="B138" s="168" t="s">
        <v>2671</v>
      </c>
      <c r="C138" s="169" t="s">
        <v>31</v>
      </c>
      <c r="D138" s="116"/>
      <c r="E138" s="138"/>
      <c r="F138" s="138"/>
      <c r="G138" s="165" t="str">
        <f t="shared" si="3"/>
        <v/>
      </c>
      <c r="H138" s="117"/>
      <c r="I138" s="116"/>
      <c r="J138" s="116"/>
      <c r="K138" s="68"/>
      <c r="L138" s="101" t="str">
        <f>+IF(AND(K138&gt;0,O138="Ejecución"),(K138/877802)*Tabla2812[[#This Row],[% participación]],IF(AND(K138&gt;0,O138&lt;&gt;"Ejecución"),"-",""))</f>
        <v/>
      </c>
      <c r="M138" s="119"/>
      <c r="N138" s="113" t="str">
        <f t="shared" si="4"/>
        <v/>
      </c>
      <c r="O138" s="170" t="s">
        <v>1150</v>
      </c>
      <c r="P138" s="80"/>
    </row>
    <row r="139" spans="1:16" s="7" customFormat="1" ht="24.75" customHeight="1" outlineLevel="1" x14ac:dyDescent="0.3">
      <c r="A139" s="137">
        <v>26</v>
      </c>
      <c r="B139" s="168" t="s">
        <v>2671</v>
      </c>
      <c r="C139" s="169" t="s">
        <v>31</v>
      </c>
      <c r="D139" s="116"/>
      <c r="E139" s="138"/>
      <c r="F139" s="138"/>
      <c r="G139" s="165" t="str">
        <f t="shared" si="3"/>
        <v/>
      </c>
      <c r="H139" s="117"/>
      <c r="I139" s="116"/>
      <c r="J139" s="116"/>
      <c r="K139" s="68"/>
      <c r="L139" s="101" t="str">
        <f>+IF(AND(K139&gt;0,O139="Ejecución"),(K139/877802)*Tabla2812[[#This Row],[% participación]],IF(AND(K139&gt;0,O139&lt;&gt;"Ejecución"),"-",""))</f>
        <v/>
      </c>
      <c r="M139" s="119"/>
      <c r="N139" s="113" t="str">
        <f t="shared" si="4"/>
        <v/>
      </c>
      <c r="O139" s="170" t="s">
        <v>1150</v>
      </c>
      <c r="P139" s="80"/>
    </row>
    <row r="140" spans="1:16" s="7" customFormat="1" ht="24.75" customHeight="1" outlineLevel="1" x14ac:dyDescent="0.3">
      <c r="A140" s="137">
        <v>27</v>
      </c>
      <c r="B140" s="168" t="s">
        <v>2671</v>
      </c>
      <c r="C140" s="169" t="s">
        <v>31</v>
      </c>
      <c r="D140" s="116"/>
      <c r="E140" s="138"/>
      <c r="F140" s="138"/>
      <c r="G140" s="165" t="str">
        <f t="shared" si="3"/>
        <v/>
      </c>
      <c r="H140" s="117"/>
      <c r="I140" s="116"/>
      <c r="J140" s="116"/>
      <c r="K140" s="68"/>
      <c r="L140" s="101" t="str">
        <f>+IF(AND(K140&gt;0,O140="Ejecución"),(K140/877802)*Tabla2812[[#This Row],[% participación]],IF(AND(K140&gt;0,O140&lt;&gt;"Ejecución"),"-",""))</f>
        <v/>
      </c>
      <c r="M140" s="119"/>
      <c r="N140" s="113" t="str">
        <f t="shared" si="4"/>
        <v/>
      </c>
      <c r="O140" s="170" t="s">
        <v>1150</v>
      </c>
      <c r="P140" s="80"/>
    </row>
    <row r="141" spans="1:16" s="7" customFormat="1" ht="24.75" customHeight="1" outlineLevel="1" x14ac:dyDescent="0.3">
      <c r="A141" s="137">
        <v>28</v>
      </c>
      <c r="B141" s="168" t="s">
        <v>2671</v>
      </c>
      <c r="C141" s="169" t="s">
        <v>31</v>
      </c>
      <c r="D141" s="116"/>
      <c r="E141" s="138"/>
      <c r="F141" s="138"/>
      <c r="G141" s="165" t="str">
        <f t="shared" si="3"/>
        <v/>
      </c>
      <c r="H141" s="117"/>
      <c r="I141" s="116"/>
      <c r="J141" s="116"/>
      <c r="K141" s="68"/>
      <c r="L141" s="101" t="str">
        <f>+IF(AND(K141&gt;0,O141="Ejecución"),(K141/877802)*Tabla2812[[#This Row],[% participación]],IF(AND(K141&gt;0,O141&lt;&gt;"Ejecución"),"-",""))</f>
        <v/>
      </c>
      <c r="M141" s="119"/>
      <c r="N141" s="113" t="str">
        <f t="shared" si="4"/>
        <v/>
      </c>
      <c r="O141" s="170" t="s">
        <v>1150</v>
      </c>
      <c r="P141" s="80"/>
    </row>
    <row r="142" spans="1:16" s="7" customFormat="1" ht="24.75" customHeight="1" outlineLevel="1" x14ac:dyDescent="0.3">
      <c r="A142" s="137">
        <v>29</v>
      </c>
      <c r="B142" s="168" t="s">
        <v>2671</v>
      </c>
      <c r="C142" s="169" t="s">
        <v>31</v>
      </c>
      <c r="D142" s="116"/>
      <c r="E142" s="138"/>
      <c r="F142" s="138"/>
      <c r="G142" s="165" t="str">
        <f t="shared" si="3"/>
        <v/>
      </c>
      <c r="H142" s="117"/>
      <c r="I142" s="116"/>
      <c r="J142" s="116"/>
      <c r="K142" s="68"/>
      <c r="L142" s="101" t="str">
        <f>+IF(AND(K142&gt;0,O142="Ejecución"),(K142/877802)*Tabla2812[[#This Row],[% participación]],IF(AND(K142&gt;0,O142&lt;&gt;"Ejecución"),"-",""))</f>
        <v/>
      </c>
      <c r="M142" s="119"/>
      <c r="N142" s="113" t="str">
        <f t="shared" si="4"/>
        <v/>
      </c>
      <c r="O142" s="170" t="s">
        <v>1150</v>
      </c>
      <c r="P142" s="80"/>
    </row>
    <row r="143" spans="1:16" s="7" customFormat="1" ht="24.75" customHeight="1" outlineLevel="1" x14ac:dyDescent="0.3">
      <c r="A143" s="137">
        <v>30</v>
      </c>
      <c r="B143" s="168" t="s">
        <v>2671</v>
      </c>
      <c r="C143" s="169" t="s">
        <v>31</v>
      </c>
      <c r="D143" s="116"/>
      <c r="E143" s="138"/>
      <c r="F143" s="138"/>
      <c r="G143" s="165" t="str">
        <f t="shared" si="3"/>
        <v/>
      </c>
      <c r="H143" s="117"/>
      <c r="I143" s="116"/>
      <c r="J143" s="116"/>
      <c r="K143" s="68"/>
      <c r="L143" s="101" t="str">
        <f>+IF(AND(K143&gt;0,O143="Ejecución"),(K143/877802)*Tabla2812[[#This Row],[% participación]],IF(AND(K143&gt;0,O143&lt;&gt;"Ejecución"),"-",""))</f>
        <v/>
      </c>
      <c r="M143" s="119"/>
      <c r="N143" s="175" t="str">
        <f>+IF(M142="No",1,IF(M142="Si","Ingrese %",""))</f>
        <v/>
      </c>
      <c r="O143" s="170" t="s">
        <v>1150</v>
      </c>
      <c r="P143" s="80"/>
    </row>
    <row r="144" spans="1:16" s="7" customFormat="1" ht="24.75" customHeight="1" outlineLevel="1" x14ac:dyDescent="0.3">
      <c r="A144" s="137">
        <v>31</v>
      </c>
      <c r="B144" s="168" t="s">
        <v>2671</v>
      </c>
      <c r="C144" s="169" t="s">
        <v>31</v>
      </c>
      <c r="D144" s="116"/>
      <c r="E144" s="138"/>
      <c r="F144" s="138"/>
      <c r="G144" s="165" t="str">
        <f t="shared" si="3"/>
        <v/>
      </c>
      <c r="H144" s="117"/>
      <c r="I144" s="116"/>
      <c r="J144" s="116"/>
      <c r="K144" s="68"/>
      <c r="L144" s="101" t="str">
        <f>+IF(AND(K144&gt;0,O144="Ejecución"),(K144/877802)*Tabla2812[[#This Row],[% participación]],IF(AND(K144&gt;0,O144&lt;&gt;"Ejecución"),"-",""))</f>
        <v/>
      </c>
      <c r="M144" s="119"/>
      <c r="N144" s="113" t="str">
        <f t="shared" si="4"/>
        <v/>
      </c>
      <c r="O144" s="170" t="s">
        <v>1150</v>
      </c>
      <c r="P144" s="80"/>
    </row>
    <row r="145" spans="1:16" s="7" customFormat="1" ht="24.75" customHeight="1" outlineLevel="1" x14ac:dyDescent="0.3">
      <c r="A145" s="137">
        <v>32</v>
      </c>
      <c r="B145" s="168" t="s">
        <v>2671</v>
      </c>
      <c r="C145" s="169" t="s">
        <v>31</v>
      </c>
      <c r="D145" s="116"/>
      <c r="E145" s="138"/>
      <c r="F145" s="138"/>
      <c r="G145" s="165" t="str">
        <f t="shared" si="3"/>
        <v/>
      </c>
      <c r="H145" s="117"/>
      <c r="I145" s="116"/>
      <c r="J145" s="116"/>
      <c r="K145" s="68"/>
      <c r="L145" s="101" t="str">
        <f>+IF(AND(K145&gt;0,O145="Ejecución"),(K145/877802)*Tabla2812[[#This Row],[% participación]],IF(AND(K145&gt;0,O145&lt;&gt;"Ejecución"),"-",""))</f>
        <v/>
      </c>
      <c r="M145" s="119"/>
      <c r="N145" s="113" t="str">
        <f t="shared" si="4"/>
        <v/>
      </c>
      <c r="O145" s="170" t="s">
        <v>1150</v>
      </c>
      <c r="P145" s="80"/>
    </row>
    <row r="146" spans="1:16" s="7" customFormat="1" ht="24.75" customHeight="1" outlineLevel="1" x14ac:dyDescent="0.3">
      <c r="A146" s="137">
        <v>33</v>
      </c>
      <c r="B146" s="168" t="s">
        <v>2671</v>
      </c>
      <c r="C146" s="169" t="s">
        <v>31</v>
      </c>
      <c r="D146" s="116"/>
      <c r="E146" s="138"/>
      <c r="F146" s="138"/>
      <c r="G146" s="165" t="str">
        <f t="shared" si="3"/>
        <v/>
      </c>
      <c r="H146" s="117"/>
      <c r="I146" s="116"/>
      <c r="J146" s="116"/>
      <c r="K146" s="68"/>
      <c r="L146" s="101" t="str">
        <f>+IF(AND(K146&gt;0,O146="Ejecución"),(K146/877802)*Tabla2812[[#This Row],[% participación]],IF(AND(K146&gt;0,O146&lt;&gt;"Ejecución"),"-",""))</f>
        <v/>
      </c>
      <c r="M146" s="119"/>
      <c r="N146" s="113" t="str">
        <f t="shared" si="4"/>
        <v/>
      </c>
      <c r="O146" s="170" t="s">
        <v>1150</v>
      </c>
      <c r="P146" s="80"/>
    </row>
    <row r="147" spans="1:16" s="7" customFormat="1" ht="24.75" customHeight="1" outlineLevel="1" x14ac:dyDescent="0.3">
      <c r="A147" s="137">
        <v>34</v>
      </c>
      <c r="B147" s="168" t="s">
        <v>2671</v>
      </c>
      <c r="C147" s="169" t="s">
        <v>31</v>
      </c>
      <c r="D147" s="116"/>
      <c r="E147" s="138"/>
      <c r="F147" s="138"/>
      <c r="G147" s="165" t="str">
        <f t="shared" si="3"/>
        <v/>
      </c>
      <c r="H147" s="117"/>
      <c r="I147" s="116"/>
      <c r="J147" s="116"/>
      <c r="K147" s="68"/>
      <c r="L147" s="101" t="str">
        <f>+IF(AND(K147&gt;0,O147="Ejecución"),(K147/877802)*Tabla2812[[#This Row],[% participación]],IF(AND(K147&gt;0,O147&lt;&gt;"Ejecución"),"-",""))</f>
        <v/>
      </c>
      <c r="M147" s="119"/>
      <c r="N147" s="113" t="str">
        <f t="shared" si="4"/>
        <v/>
      </c>
      <c r="O147" s="170" t="s">
        <v>1150</v>
      </c>
      <c r="P147" s="80"/>
    </row>
    <row r="148" spans="1:16" s="7" customFormat="1" ht="24.75" customHeight="1" outlineLevel="1" x14ac:dyDescent="0.3">
      <c r="A148" s="137">
        <v>35</v>
      </c>
      <c r="B148" s="168" t="s">
        <v>2671</v>
      </c>
      <c r="C148" s="169" t="s">
        <v>31</v>
      </c>
      <c r="D148" s="116"/>
      <c r="E148" s="138"/>
      <c r="F148" s="138"/>
      <c r="G148" s="165" t="str">
        <f t="shared" si="3"/>
        <v/>
      </c>
      <c r="H148" s="117"/>
      <c r="I148" s="116"/>
      <c r="J148" s="116"/>
      <c r="K148" s="68"/>
      <c r="L148" s="101" t="str">
        <f>+IF(AND(K148&gt;0,O148="Ejecución"),(K148/877802)*Tabla2812[[#This Row],[% participación]],IF(AND(K148&gt;0,O148&lt;&gt;"Ejecución"),"-",""))</f>
        <v/>
      </c>
      <c r="M148" s="119"/>
      <c r="N148" s="113" t="str">
        <f t="shared" si="4"/>
        <v/>
      </c>
      <c r="O148" s="170" t="s">
        <v>1150</v>
      </c>
      <c r="P148" s="80"/>
    </row>
    <row r="149" spans="1:16" s="7" customFormat="1" ht="24.75" customHeight="1" outlineLevel="1" x14ac:dyDescent="0.3">
      <c r="A149" s="137">
        <v>36</v>
      </c>
      <c r="B149" s="168" t="s">
        <v>2671</v>
      </c>
      <c r="C149" s="169" t="s">
        <v>31</v>
      </c>
      <c r="D149" s="116"/>
      <c r="E149" s="138"/>
      <c r="F149" s="138"/>
      <c r="G149" s="165" t="str">
        <f t="shared" si="3"/>
        <v/>
      </c>
      <c r="H149" s="117"/>
      <c r="I149" s="116"/>
      <c r="J149" s="116"/>
      <c r="K149" s="68"/>
      <c r="L149" s="101" t="str">
        <f>+IF(AND(K149&gt;0,O149="Ejecución"),(K149/877802)*Tabla2812[[#This Row],[% participación]],IF(AND(K149&gt;0,O149&lt;&gt;"Ejecución"),"-",""))</f>
        <v/>
      </c>
      <c r="M149" s="119"/>
      <c r="N149" s="113" t="str">
        <f t="shared" si="4"/>
        <v/>
      </c>
      <c r="O149" s="170" t="s">
        <v>1150</v>
      </c>
      <c r="P149" s="80"/>
    </row>
    <row r="150" spans="1:16" s="7" customFormat="1" ht="24.75" customHeight="1" outlineLevel="1" x14ac:dyDescent="0.3">
      <c r="A150" s="137">
        <v>37</v>
      </c>
      <c r="B150" s="168" t="s">
        <v>2671</v>
      </c>
      <c r="C150" s="169" t="s">
        <v>31</v>
      </c>
      <c r="D150" s="116"/>
      <c r="E150" s="138"/>
      <c r="F150" s="138"/>
      <c r="G150" s="165" t="str">
        <f t="shared" si="3"/>
        <v/>
      </c>
      <c r="H150" s="117"/>
      <c r="I150" s="116"/>
      <c r="J150" s="116"/>
      <c r="K150" s="68"/>
      <c r="L150" s="101" t="str">
        <f>+IF(AND(K150&gt;0,O150="Ejecución"),(K150/877802)*Tabla2812[[#This Row],[% participación]],IF(AND(K150&gt;0,O150&lt;&gt;"Ejecución"),"-",""))</f>
        <v/>
      </c>
      <c r="M150" s="119"/>
      <c r="N150" s="113" t="str">
        <f t="shared" si="4"/>
        <v/>
      </c>
      <c r="O150" s="170" t="s">
        <v>1150</v>
      </c>
      <c r="P150" s="80"/>
    </row>
    <row r="151" spans="1:16" s="7" customFormat="1" ht="24.75" customHeight="1" outlineLevel="1" x14ac:dyDescent="0.3">
      <c r="A151" s="137">
        <v>38</v>
      </c>
      <c r="B151" s="168" t="s">
        <v>2671</v>
      </c>
      <c r="C151" s="169" t="s">
        <v>31</v>
      </c>
      <c r="D151" s="116"/>
      <c r="E151" s="138"/>
      <c r="F151" s="138"/>
      <c r="G151" s="165" t="str">
        <f t="shared" si="3"/>
        <v/>
      </c>
      <c r="H151" s="117"/>
      <c r="I151" s="116"/>
      <c r="J151" s="116"/>
      <c r="K151" s="68"/>
      <c r="L151" s="101" t="str">
        <f>+IF(AND(K151&gt;0,O151="Ejecución"),(K151/877802)*Tabla2812[[#This Row],[% participación]],IF(AND(K151&gt;0,O151&lt;&gt;"Ejecución"),"-",""))</f>
        <v/>
      </c>
      <c r="M151" s="119"/>
      <c r="N151" s="113" t="str">
        <f t="shared" si="4"/>
        <v/>
      </c>
      <c r="O151" s="170" t="s">
        <v>1150</v>
      </c>
      <c r="P151" s="80"/>
    </row>
    <row r="152" spans="1:16" s="7" customFormat="1" ht="24.75" customHeight="1" outlineLevel="1" x14ac:dyDescent="0.3">
      <c r="A152" s="137">
        <v>39</v>
      </c>
      <c r="B152" s="168" t="s">
        <v>2671</v>
      </c>
      <c r="C152" s="169" t="s">
        <v>31</v>
      </c>
      <c r="D152" s="116"/>
      <c r="E152" s="138"/>
      <c r="F152" s="138"/>
      <c r="G152" s="165" t="str">
        <f t="shared" si="3"/>
        <v/>
      </c>
      <c r="H152" s="117"/>
      <c r="I152" s="116"/>
      <c r="J152" s="116"/>
      <c r="K152" s="68"/>
      <c r="L152" s="101" t="str">
        <f>+IF(AND(K152&gt;0,O152="Ejecución"),(K152/877802)*Tabla2812[[#This Row],[% participación]],IF(AND(K152&gt;0,O152&lt;&gt;"Ejecución"),"-",""))</f>
        <v/>
      </c>
      <c r="M152" s="119"/>
      <c r="N152" s="113" t="str">
        <f t="shared" si="4"/>
        <v/>
      </c>
      <c r="O152" s="170" t="s">
        <v>1150</v>
      </c>
      <c r="P152" s="80"/>
    </row>
    <row r="153" spans="1:16" s="7" customFormat="1" ht="24.75" customHeight="1" outlineLevel="1" x14ac:dyDescent="0.3">
      <c r="A153" s="137">
        <v>40</v>
      </c>
      <c r="B153" s="168" t="s">
        <v>2671</v>
      </c>
      <c r="C153" s="169" t="s">
        <v>31</v>
      </c>
      <c r="D153" s="116"/>
      <c r="E153" s="138"/>
      <c r="F153" s="138"/>
      <c r="G153" s="165" t="str">
        <f t="shared" si="3"/>
        <v/>
      </c>
      <c r="H153" s="117"/>
      <c r="I153" s="116"/>
      <c r="J153" s="116"/>
      <c r="K153" s="68"/>
      <c r="L153" s="101" t="str">
        <f>+IF(AND(K153&gt;0,O153="Ejecución"),(K153/877802)*Tabla2812[[#This Row],[% participación]],IF(AND(K153&gt;0,O153&lt;&gt;"Ejecución"),"-",""))</f>
        <v/>
      </c>
      <c r="M153" s="119"/>
      <c r="N153" s="113" t="str">
        <f t="shared" si="4"/>
        <v/>
      </c>
      <c r="O153" s="170" t="s">
        <v>1150</v>
      </c>
      <c r="P153" s="80"/>
    </row>
    <row r="154" spans="1:16" s="7" customFormat="1" ht="24" customHeight="1" outlineLevel="1" x14ac:dyDescent="0.3">
      <c r="A154" s="137">
        <v>41</v>
      </c>
      <c r="B154" s="168" t="s">
        <v>2671</v>
      </c>
      <c r="C154" s="169" t="s">
        <v>31</v>
      </c>
      <c r="D154" s="116"/>
      <c r="E154" s="138"/>
      <c r="F154" s="138"/>
      <c r="G154" s="165" t="str">
        <f t="shared" si="3"/>
        <v/>
      </c>
      <c r="H154" s="117"/>
      <c r="I154" s="116"/>
      <c r="J154" s="116"/>
      <c r="K154" s="68"/>
      <c r="L154" s="101" t="str">
        <f>+IF(AND(K154&gt;0,O154="Ejecución"),(K154/877802)*Tabla2812[[#This Row],[% participación]],IF(AND(K154&gt;0,O154&lt;&gt;"Ejecución"),"-",""))</f>
        <v/>
      </c>
      <c r="M154" s="119"/>
      <c r="N154" s="113" t="str">
        <f t="shared" si="4"/>
        <v/>
      </c>
      <c r="O154" s="170" t="s">
        <v>1150</v>
      </c>
      <c r="P154" s="80"/>
    </row>
    <row r="155" spans="1:16" s="7" customFormat="1" ht="24.75" customHeight="1" outlineLevel="1" x14ac:dyDescent="0.3">
      <c r="A155" s="137">
        <v>42</v>
      </c>
      <c r="B155" s="168" t="s">
        <v>2671</v>
      </c>
      <c r="C155" s="169" t="s">
        <v>31</v>
      </c>
      <c r="D155" s="116"/>
      <c r="E155" s="138"/>
      <c r="F155" s="138"/>
      <c r="G155" s="165" t="str">
        <f t="shared" si="3"/>
        <v/>
      </c>
      <c r="H155" s="117"/>
      <c r="I155" s="116"/>
      <c r="J155" s="116"/>
      <c r="K155" s="68"/>
      <c r="L155" s="101" t="str">
        <f>+IF(AND(K155&gt;0,O155="Ejecución"),(K155/877802)*Tabla2812[[#This Row],[% participación]],IF(AND(K155&gt;0,O155&lt;&gt;"Ejecución"),"-",""))</f>
        <v/>
      </c>
      <c r="M155" s="119"/>
      <c r="N155" s="113" t="str">
        <f t="shared" si="4"/>
        <v/>
      </c>
      <c r="O155" s="170" t="s">
        <v>1150</v>
      </c>
      <c r="P155" s="80"/>
    </row>
    <row r="156" spans="1:16" s="7" customFormat="1" ht="24.75" customHeight="1" outlineLevel="1" x14ac:dyDescent="0.3">
      <c r="A156" s="137">
        <v>43</v>
      </c>
      <c r="B156" s="168" t="s">
        <v>2671</v>
      </c>
      <c r="C156" s="169" t="s">
        <v>31</v>
      </c>
      <c r="D156" s="116"/>
      <c r="E156" s="138"/>
      <c r="F156" s="138"/>
      <c r="G156" s="165" t="str">
        <f t="shared" si="3"/>
        <v/>
      </c>
      <c r="H156" s="117"/>
      <c r="I156" s="116"/>
      <c r="J156" s="116"/>
      <c r="K156" s="68"/>
      <c r="L156" s="101" t="str">
        <f>+IF(AND(K156&gt;0,O156="Ejecución"),(K156/877802)*Tabla2812[[#This Row],[% participación]],IF(AND(K156&gt;0,O156&lt;&gt;"Ejecución"),"-",""))</f>
        <v/>
      </c>
      <c r="M156" s="119"/>
      <c r="N156" s="113" t="str">
        <f t="shared" si="4"/>
        <v/>
      </c>
      <c r="O156" s="170" t="s">
        <v>1150</v>
      </c>
      <c r="P156" s="80"/>
    </row>
    <row r="157" spans="1:16" s="7" customFormat="1" ht="24.75" customHeight="1" outlineLevel="1" x14ac:dyDescent="0.3">
      <c r="A157" s="137">
        <v>44</v>
      </c>
      <c r="B157" s="168" t="s">
        <v>2671</v>
      </c>
      <c r="C157" s="169" t="s">
        <v>31</v>
      </c>
      <c r="D157" s="116"/>
      <c r="E157" s="138"/>
      <c r="F157" s="138"/>
      <c r="G157" s="165" t="str">
        <f t="shared" si="3"/>
        <v/>
      </c>
      <c r="H157" s="117"/>
      <c r="I157" s="116"/>
      <c r="J157" s="116"/>
      <c r="K157" s="68"/>
      <c r="L157" s="101" t="str">
        <f>+IF(AND(K157&gt;0,O157="Ejecución"),(K157/877802)*Tabla2812[[#This Row],[% participación]],IF(AND(K157&gt;0,O157&lt;&gt;"Ejecución"),"-",""))</f>
        <v/>
      </c>
      <c r="M157" s="119"/>
      <c r="N157" s="113" t="str">
        <f t="shared" si="4"/>
        <v/>
      </c>
      <c r="O157" s="170" t="s">
        <v>1150</v>
      </c>
      <c r="P157" s="80"/>
    </row>
    <row r="158" spans="1:16" s="7" customFormat="1" ht="24.75" customHeight="1" outlineLevel="1" thickBot="1" x14ac:dyDescent="0.35">
      <c r="A158" s="137">
        <v>45</v>
      </c>
      <c r="B158" s="168" t="s">
        <v>2671</v>
      </c>
      <c r="C158" s="169" t="s">
        <v>31</v>
      </c>
      <c r="D158" s="116"/>
      <c r="E158" s="138"/>
      <c r="F158" s="138"/>
      <c r="G158" s="165" t="str">
        <f t="shared" si="3"/>
        <v/>
      </c>
      <c r="H158" s="117"/>
      <c r="I158" s="116"/>
      <c r="J158" s="116"/>
      <c r="K158" s="68"/>
      <c r="L158" s="101" t="str">
        <f>+IF(AND(K158&gt;0,O158="Ejecución"),(K158/877802)*Tabla2812[[#This Row],[% participación]],IF(AND(K158&gt;0,O158&lt;&gt;"Ejecución"),"-",""))</f>
        <v/>
      </c>
      <c r="M158" s="119"/>
      <c r="N158" s="113" t="str">
        <f t="shared" si="4"/>
        <v/>
      </c>
      <c r="O158" s="170" t="s">
        <v>1150</v>
      </c>
      <c r="P158" s="80"/>
    </row>
    <row r="159" spans="1:16" ht="23.1" customHeight="1" thickBot="1" x14ac:dyDescent="0.35">
      <c r="O159" s="178" t="str">
        <f>HYPERLINK("#Integrante_5!A1","INICIO")</f>
        <v>INICIO</v>
      </c>
    </row>
    <row r="160" spans="1:16" s="19" customFormat="1" ht="31.5" customHeight="1" thickBot="1" x14ac:dyDescent="0.35">
      <c r="A160" s="207" t="s">
        <v>13</v>
      </c>
      <c r="B160" s="208"/>
      <c r="C160" s="208"/>
      <c r="D160" s="208"/>
      <c r="E160" s="209"/>
      <c r="F160" s="208" t="s">
        <v>15</v>
      </c>
      <c r="G160" s="208"/>
      <c r="H160" s="208"/>
      <c r="I160" s="207" t="s">
        <v>16</v>
      </c>
      <c r="J160" s="208"/>
      <c r="K160" s="208"/>
      <c r="L160" s="208"/>
      <c r="M160" s="208"/>
      <c r="N160" s="208"/>
      <c r="O160" s="209"/>
      <c r="P160" s="77"/>
    </row>
    <row r="161" spans="1:28" ht="51.75" customHeight="1" x14ac:dyDescent="0.3">
      <c r="A161" s="232" t="s">
        <v>2664</v>
      </c>
      <c r="B161" s="233"/>
      <c r="C161" s="233"/>
      <c r="D161" s="233"/>
      <c r="E161" s="234"/>
      <c r="F161" s="235" t="s">
        <v>2665</v>
      </c>
      <c r="G161" s="235"/>
      <c r="H161" s="235"/>
      <c r="I161" s="232" t="s">
        <v>2635</v>
      </c>
      <c r="J161" s="233"/>
      <c r="K161" s="233"/>
      <c r="L161" s="233"/>
      <c r="M161" s="233"/>
      <c r="N161" s="233"/>
      <c r="O161" s="234"/>
    </row>
    <row r="162" spans="1:28" ht="9" customHeight="1" x14ac:dyDescent="0.3">
      <c r="A162" s="158"/>
      <c r="B162" s="159"/>
      <c r="C162" s="159"/>
      <c r="E162" s="8"/>
      <c r="F162" s="159"/>
      <c r="G162" s="159"/>
      <c r="H162" s="159"/>
      <c r="I162" s="158"/>
      <c r="J162" s="159"/>
      <c r="K162" s="5"/>
      <c r="L162" s="5"/>
      <c r="M162" s="5"/>
      <c r="N162" s="150"/>
      <c r="O162" s="8"/>
      <c r="Q162" s="4" t="s">
        <v>2649</v>
      </c>
    </row>
    <row r="163" spans="1:28" ht="14.4" x14ac:dyDescent="0.3">
      <c r="A163" s="9"/>
      <c r="B163" s="236" t="s">
        <v>2618</v>
      </c>
      <c r="C163" s="236"/>
      <c r="D163" s="236"/>
      <c r="E163" s="8"/>
      <c r="F163" s="5"/>
      <c r="G163" s="237" t="s">
        <v>2618</v>
      </c>
      <c r="H163" s="237"/>
      <c r="I163" s="238" t="s">
        <v>1164</v>
      </c>
      <c r="J163" s="239"/>
      <c r="K163" s="239"/>
      <c r="L163" s="239"/>
      <c r="M163" s="239"/>
      <c r="N163" s="108"/>
      <c r="O163" s="8"/>
      <c r="S163" s="51"/>
    </row>
    <row r="164" spans="1:28" ht="14.4" x14ac:dyDescent="0.3">
      <c r="A164" s="9"/>
      <c r="B164" s="5"/>
      <c r="C164" s="5"/>
      <c r="D164" s="151" t="s">
        <v>14</v>
      </c>
      <c r="E164" s="8"/>
      <c r="F164" s="5"/>
      <c r="G164" s="160" t="s">
        <v>14</v>
      </c>
      <c r="I164" s="9"/>
      <c r="J164" s="5"/>
      <c r="K164" s="5"/>
      <c r="L164" s="5"/>
      <c r="M164" s="5"/>
      <c r="N164" s="5"/>
      <c r="O164" s="8"/>
    </row>
    <row r="165" spans="1:28" ht="14.4" x14ac:dyDescent="0.3">
      <c r="A165" s="9"/>
      <c r="D165" s="108"/>
      <c r="E165" s="8"/>
      <c r="F165" s="5"/>
      <c r="G165" s="108"/>
      <c r="I165" s="240" t="s">
        <v>2648</v>
      </c>
      <c r="J165" s="241"/>
      <c r="K165" s="241"/>
      <c r="L165" s="241"/>
      <c r="M165" s="241"/>
      <c r="N165" s="241"/>
      <c r="O165" s="242"/>
      <c r="U165" s="51"/>
    </row>
    <row r="166" spans="1:28" ht="14.4" x14ac:dyDescent="0.3">
      <c r="A166" s="9"/>
      <c r="B166" s="210" t="s">
        <v>2662</v>
      </c>
      <c r="C166" s="210"/>
      <c r="D166" s="210"/>
      <c r="E166" s="8"/>
      <c r="F166" s="5"/>
      <c r="H166" s="82" t="s">
        <v>2661</v>
      </c>
      <c r="I166" s="240"/>
      <c r="J166" s="241"/>
      <c r="K166" s="241"/>
      <c r="L166" s="241"/>
      <c r="M166" s="241"/>
      <c r="N166" s="241"/>
      <c r="O166" s="242"/>
      <c r="Q166" s="51"/>
    </row>
    <row r="167" spans="1:28" ht="14.4" x14ac:dyDescent="0.3">
      <c r="A167" s="9"/>
      <c r="B167" s="74" t="s">
        <v>2657</v>
      </c>
      <c r="C167" s="5"/>
      <c r="D167" s="5"/>
      <c r="E167" s="8"/>
      <c r="F167" s="81" t="s">
        <v>2656</v>
      </c>
      <c r="I167" s="33"/>
      <c r="J167" s="34"/>
      <c r="K167" s="34"/>
      <c r="L167" s="34"/>
      <c r="M167" s="34"/>
      <c r="N167" s="34"/>
      <c r="O167" s="50"/>
    </row>
    <row r="168" spans="1:28" ht="9" customHeight="1" thickBot="1" x14ac:dyDescent="0.35">
      <c r="A168" s="10"/>
      <c r="B168" s="11"/>
      <c r="C168" s="11"/>
      <c r="D168" s="11"/>
      <c r="E168" s="12"/>
      <c r="F168" s="11"/>
      <c r="G168" s="11"/>
      <c r="H168" s="11"/>
      <c r="I168" s="10"/>
      <c r="J168" s="11"/>
      <c r="K168" s="11"/>
      <c r="L168" s="11"/>
      <c r="M168" s="11"/>
      <c r="N168" s="11"/>
      <c r="O168" s="12"/>
    </row>
    <row r="169" spans="1:28" ht="8.25" customHeight="1" thickBot="1" x14ac:dyDescent="0.35"/>
    <row r="170" spans="1:28" s="19" customFormat="1" ht="31.5" customHeight="1" thickBot="1" x14ac:dyDescent="0.35">
      <c r="A170" s="207" t="s">
        <v>2677</v>
      </c>
      <c r="B170" s="208"/>
      <c r="C170" s="208"/>
      <c r="D170" s="208"/>
      <c r="E170" s="208"/>
      <c r="F170" s="208"/>
      <c r="G170" s="208"/>
      <c r="H170" s="208"/>
      <c r="I170" s="208"/>
      <c r="J170" s="208"/>
      <c r="K170" s="208"/>
      <c r="L170" s="208"/>
      <c r="M170" s="208"/>
      <c r="N170" s="208"/>
      <c r="O170" s="209"/>
      <c r="P170" s="77"/>
    </row>
    <row r="171" spans="1:28" ht="15" customHeight="1" x14ac:dyDescent="0.3">
      <c r="A171" s="226" t="s">
        <v>2676</v>
      </c>
      <c r="B171" s="227"/>
      <c r="C171" s="227"/>
      <c r="D171" s="227"/>
      <c r="E171" s="227"/>
      <c r="F171" s="227"/>
      <c r="G171" s="227"/>
      <c r="H171" s="227"/>
      <c r="I171" s="227"/>
      <c r="J171" s="227"/>
      <c r="K171" s="227"/>
      <c r="L171" s="227"/>
      <c r="M171" s="227"/>
      <c r="N171" s="227"/>
      <c r="O171" s="228"/>
    </row>
    <row r="172" spans="1:28" ht="24" thickBot="1" x14ac:dyDescent="0.35">
      <c r="A172" s="229"/>
      <c r="B172" s="230"/>
      <c r="C172" s="230"/>
      <c r="D172" s="230"/>
      <c r="E172" s="230"/>
      <c r="F172" s="230"/>
      <c r="G172" s="230"/>
      <c r="H172" s="230"/>
      <c r="I172" s="230"/>
      <c r="J172" s="230"/>
      <c r="K172" s="230"/>
      <c r="L172" s="230"/>
      <c r="M172" s="230"/>
      <c r="N172" s="230"/>
      <c r="O172" s="231"/>
      <c r="Q172" s="19"/>
      <c r="R172" s="19"/>
      <c r="S172" s="19"/>
      <c r="T172" s="19"/>
      <c r="U172" s="19"/>
      <c r="V172" s="19"/>
      <c r="W172" s="19"/>
      <c r="X172" s="19"/>
      <c r="Y172" s="19"/>
      <c r="Z172" s="19"/>
      <c r="AA172" s="19"/>
      <c r="AB172" s="19"/>
    </row>
    <row r="173" spans="1:28" ht="7.5" customHeight="1" thickBot="1" x14ac:dyDescent="0.35">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5">
      <c r="A174" s="9"/>
      <c r="B174" s="196" t="s">
        <v>2670</v>
      </c>
      <c r="C174" s="196"/>
      <c r="D174" s="196"/>
      <c r="E174" s="196"/>
      <c r="F174" s="196"/>
      <c r="G174" s="196"/>
      <c r="H174" s="20"/>
      <c r="I174" s="203" t="s">
        <v>2678</v>
      </c>
      <c r="J174" s="204"/>
      <c r="K174" s="204"/>
      <c r="L174" s="204"/>
      <c r="M174" s="204"/>
      <c r="O174" s="178" t="str">
        <f>HYPERLINK("#Integrante_5!A1","INICIO")</f>
        <v>INICIO</v>
      </c>
      <c r="Q174" s="19"/>
      <c r="R174" s="19"/>
      <c r="S174" s="19"/>
      <c r="T174" s="19"/>
      <c r="U174" s="19"/>
      <c r="V174" s="19"/>
      <c r="W174" s="19"/>
      <c r="X174" s="19"/>
      <c r="Y174" s="19"/>
      <c r="Z174" s="19"/>
      <c r="AA174" s="19"/>
      <c r="AB174" s="19"/>
    </row>
    <row r="175" spans="1:28" ht="23.4" x14ac:dyDescent="0.3">
      <c r="A175" s="9"/>
      <c r="B175" s="197" t="s">
        <v>17</v>
      </c>
      <c r="C175" s="198"/>
      <c r="D175" s="199"/>
      <c r="E175" s="203" t="s">
        <v>2620</v>
      </c>
      <c r="F175" s="204"/>
      <c r="G175" s="205"/>
      <c r="H175" s="5"/>
      <c r="I175" s="197" t="s">
        <v>17</v>
      </c>
      <c r="J175" s="198"/>
      <c r="K175" s="198"/>
      <c r="L175" s="199"/>
      <c r="M175" s="257" t="s">
        <v>2679</v>
      </c>
      <c r="O175" s="8"/>
      <c r="Q175" s="19"/>
      <c r="R175" s="19"/>
      <c r="S175" s="157"/>
      <c r="T175" s="19"/>
      <c r="U175" s="19"/>
      <c r="V175" s="19"/>
      <c r="W175" s="19"/>
      <c r="X175" s="19"/>
      <c r="Y175" s="19"/>
      <c r="Z175" s="19"/>
      <c r="AA175" s="19"/>
      <c r="AB175" s="19"/>
    </row>
    <row r="176" spans="1:28" ht="23.4" x14ac:dyDescent="0.3">
      <c r="A176" s="9"/>
      <c r="B176" s="200"/>
      <c r="C176" s="201"/>
      <c r="D176" s="202"/>
      <c r="E176" s="157" t="s">
        <v>2621</v>
      </c>
      <c r="F176" s="157" t="s">
        <v>2622</v>
      </c>
      <c r="G176" s="157" t="s">
        <v>2623</v>
      </c>
      <c r="H176" s="5"/>
      <c r="I176" s="200"/>
      <c r="J176" s="201"/>
      <c r="K176" s="201"/>
      <c r="L176" s="202"/>
      <c r="M176" s="258"/>
      <c r="O176" s="8"/>
      <c r="Q176" s="19"/>
      <c r="R176" s="19"/>
      <c r="S176" s="157" t="s">
        <v>2623</v>
      </c>
      <c r="T176" s="19"/>
      <c r="U176" s="19"/>
      <c r="V176" s="19"/>
      <c r="W176" s="19"/>
      <c r="X176" s="19"/>
      <c r="Y176" s="19"/>
      <c r="Z176" s="19"/>
      <c r="AA176" s="19"/>
      <c r="AB176" s="19"/>
    </row>
    <row r="177" spans="1:28" ht="23.4" x14ac:dyDescent="0.3">
      <c r="A177" s="9"/>
      <c r="B177" s="249" t="s">
        <v>2670</v>
      </c>
      <c r="C177" s="249"/>
      <c r="D177" s="249"/>
      <c r="E177" s="24">
        <v>0.02</v>
      </c>
      <c r="F177" s="171"/>
      <c r="G177" s="172" t="str">
        <f>IF(F177&gt;0,SUM(E177+F177),"")</f>
        <v/>
      </c>
      <c r="H177" s="5"/>
      <c r="I177" s="246" t="s">
        <v>2672</v>
      </c>
      <c r="J177" s="247"/>
      <c r="K177" s="247"/>
      <c r="L177" s="248"/>
      <c r="M177" s="171"/>
      <c r="O177" s="8"/>
      <c r="Q177" s="19"/>
      <c r="R177" s="19"/>
      <c r="S177" s="172" t="str">
        <f>IF(M177&gt;0,SUM(L177+M177),"")</f>
        <v/>
      </c>
      <c r="T177" s="19"/>
      <c r="U177" s="19"/>
      <c r="V177" s="19"/>
      <c r="W177" s="19"/>
      <c r="X177" s="19"/>
      <c r="Y177" s="19"/>
      <c r="Z177" s="19"/>
      <c r="AA177" s="19"/>
      <c r="AB177" s="19"/>
    </row>
    <row r="178" spans="1:28" ht="23.4" hidden="1" x14ac:dyDescent="0.3">
      <c r="A178" s="9"/>
      <c r="B178" s="249" t="s">
        <v>1165</v>
      </c>
      <c r="C178" s="249"/>
      <c r="D178" s="249"/>
      <c r="E178" s="24">
        <v>0.02</v>
      </c>
      <c r="F178" s="69"/>
      <c r="G178" s="156" t="str">
        <f>IF(F178&gt;0,SUM(E178+F178),"")</f>
        <v/>
      </c>
      <c r="H178" s="5"/>
      <c r="I178" s="246" t="s">
        <v>1169</v>
      </c>
      <c r="J178" s="247"/>
      <c r="K178" s="248"/>
      <c r="L178" s="24">
        <v>0.02</v>
      </c>
      <c r="M178" s="69"/>
      <c r="N178" s="156" t="str">
        <f>IF(M178&gt;0,SUM(L178+M178),"")</f>
        <v/>
      </c>
      <c r="O178" s="8"/>
      <c r="Q178" s="19"/>
      <c r="R178" s="19"/>
      <c r="S178" s="19"/>
      <c r="T178" s="19"/>
      <c r="U178" s="19"/>
      <c r="V178" s="19"/>
      <c r="W178" s="19"/>
      <c r="X178" s="19"/>
      <c r="Y178" s="19"/>
      <c r="Z178" s="19"/>
      <c r="AA178" s="19"/>
      <c r="AB178" s="19"/>
    </row>
    <row r="179" spans="1:28" ht="23.4" hidden="1" x14ac:dyDescent="0.3">
      <c r="A179" s="9"/>
      <c r="B179" s="249" t="s">
        <v>1166</v>
      </c>
      <c r="C179" s="249"/>
      <c r="D179" s="249"/>
      <c r="E179" s="24">
        <v>0.02</v>
      </c>
      <c r="F179" s="69"/>
      <c r="G179" s="156" t="str">
        <f>IF(F179&gt;0,SUM(E179+F179),"")</f>
        <v/>
      </c>
      <c r="H179" s="5"/>
      <c r="I179" s="246" t="s">
        <v>1170</v>
      </c>
      <c r="J179" s="247"/>
      <c r="K179" s="248"/>
      <c r="L179" s="24">
        <v>0.02</v>
      </c>
      <c r="M179" s="69"/>
      <c r="N179" s="156" t="str">
        <f>IF(M179&gt;0,SUM(L179+M179),"")</f>
        <v/>
      </c>
      <c r="O179" s="8"/>
      <c r="Q179" s="19"/>
      <c r="R179" s="19"/>
      <c r="S179" s="19"/>
      <c r="T179" s="19"/>
      <c r="U179" s="19"/>
      <c r="V179" s="19"/>
      <c r="W179" s="19"/>
      <c r="X179" s="19"/>
      <c r="Y179" s="19"/>
      <c r="Z179" s="19"/>
      <c r="AA179" s="19"/>
      <c r="AB179" s="19"/>
    </row>
    <row r="180" spans="1:28" ht="23.4" hidden="1" x14ac:dyDescent="0.3">
      <c r="A180" s="9"/>
      <c r="B180" s="249" t="s">
        <v>1167</v>
      </c>
      <c r="C180" s="249"/>
      <c r="D180" s="249"/>
      <c r="E180" s="24">
        <v>0.03</v>
      </c>
      <c r="F180" s="69"/>
      <c r="G180" s="156" t="str">
        <f>IF(F180&gt;0,SUM(E180+F180),"")</f>
        <v/>
      </c>
      <c r="H180" s="5"/>
      <c r="I180" s="246" t="s">
        <v>1171</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5"/>
      <c r="C181" s="5"/>
      <c r="D181" s="5"/>
      <c r="E181" s="5"/>
      <c r="F181" s="5"/>
      <c r="G181" s="5"/>
      <c r="H181" s="5"/>
      <c r="I181" s="246" t="s">
        <v>1172</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14.4" x14ac:dyDescent="0.3">
      <c r="A182" s="9"/>
      <c r="B182" s="88" t="s">
        <v>2673</v>
      </c>
      <c r="C182" s="88"/>
      <c r="D182" s="88"/>
      <c r="E182" s="88"/>
      <c r="F182" s="88"/>
      <c r="G182" s="88"/>
      <c r="H182" s="88"/>
      <c r="I182" s="88"/>
      <c r="J182" s="88"/>
      <c r="K182" s="88"/>
      <c r="L182" s="88"/>
      <c r="M182" s="88"/>
      <c r="N182" s="89"/>
      <c r="O182" s="90"/>
    </row>
    <row r="183" spans="1:28" ht="14.4" x14ac:dyDescent="0.3">
      <c r="A183" s="9"/>
      <c r="B183" s="91" t="s">
        <v>2632</v>
      </c>
      <c r="C183" s="177">
        <f>+SUM(G177:G180)</f>
        <v>0</v>
      </c>
      <c r="D183" s="162" t="s">
        <v>2633</v>
      </c>
      <c r="E183" s="95">
        <f>+(C183*SUM(K20:K35))</f>
        <v>0</v>
      </c>
      <c r="F183" s="93"/>
      <c r="G183" s="94"/>
      <c r="H183" s="89"/>
      <c r="I183" s="91" t="s">
        <v>2632</v>
      </c>
      <c r="J183" s="177">
        <f>M177</f>
        <v>0</v>
      </c>
      <c r="K183" s="250" t="s">
        <v>2633</v>
      </c>
      <c r="L183" s="250"/>
      <c r="M183" s="95">
        <f>+J183*K20</f>
        <v>0</v>
      </c>
      <c r="N183" s="96"/>
      <c r="O183" s="97"/>
    </row>
    <row r="184" spans="1:28" thickBot="1" x14ac:dyDescent="0.35">
      <c r="A184" s="10"/>
      <c r="B184" s="98"/>
      <c r="C184" s="98"/>
      <c r="D184" s="98"/>
      <c r="E184" s="98"/>
      <c r="F184" s="98"/>
      <c r="G184" s="98"/>
      <c r="H184" s="98"/>
      <c r="I184" s="173" t="s">
        <v>2675</v>
      </c>
      <c r="J184" s="98"/>
      <c r="K184" s="98"/>
      <c r="L184" s="98"/>
      <c r="M184" s="98"/>
      <c r="N184" s="99"/>
      <c r="O184" s="100"/>
    </row>
    <row r="185" spans="1:28" ht="8.25" customHeight="1" thickBot="1" x14ac:dyDescent="0.35"/>
    <row r="186" spans="1:28" s="19" customFormat="1" ht="31.5" customHeight="1" thickBot="1" x14ac:dyDescent="0.35">
      <c r="A186" s="207" t="s">
        <v>18</v>
      </c>
      <c r="B186" s="208"/>
      <c r="C186" s="208"/>
      <c r="D186" s="208"/>
      <c r="E186" s="208"/>
      <c r="F186" s="208"/>
      <c r="G186" s="208"/>
      <c r="H186" s="208"/>
      <c r="I186" s="208"/>
      <c r="J186" s="208"/>
      <c r="K186" s="208"/>
      <c r="L186" s="208"/>
      <c r="M186" s="208"/>
      <c r="N186" s="208"/>
      <c r="O186" s="209"/>
      <c r="P186" s="77"/>
    </row>
    <row r="187" spans="1:28" ht="15" customHeight="1" x14ac:dyDescent="0.3">
      <c r="A187" s="226" t="s">
        <v>19</v>
      </c>
      <c r="B187" s="227"/>
      <c r="C187" s="227"/>
      <c r="D187" s="227"/>
      <c r="E187" s="227"/>
      <c r="F187" s="227"/>
      <c r="G187" s="227"/>
      <c r="H187" s="227"/>
      <c r="I187" s="227"/>
      <c r="J187" s="227"/>
      <c r="K187" s="227"/>
      <c r="L187" s="227"/>
      <c r="M187" s="227"/>
      <c r="N187" s="227"/>
      <c r="O187" s="228"/>
    </row>
    <row r="188" spans="1:28" thickBot="1" x14ac:dyDescent="0.35">
      <c r="A188" s="229"/>
      <c r="B188" s="230"/>
      <c r="C188" s="230"/>
      <c r="D188" s="230"/>
      <c r="E188" s="230"/>
      <c r="F188" s="230"/>
      <c r="G188" s="230"/>
      <c r="H188" s="230"/>
      <c r="I188" s="230"/>
      <c r="J188" s="230"/>
      <c r="K188" s="230"/>
      <c r="L188" s="230"/>
      <c r="M188" s="230"/>
      <c r="N188" s="230"/>
      <c r="O188" s="231"/>
    </row>
    <row r="189" spans="1:28" ht="14.4" x14ac:dyDescent="0.3">
      <c r="A189" s="9"/>
      <c r="B189" s="5"/>
      <c r="C189" s="5"/>
      <c r="D189" s="5"/>
      <c r="E189" s="5"/>
      <c r="F189" s="5"/>
      <c r="G189" s="5"/>
      <c r="H189" s="5"/>
      <c r="I189" s="5"/>
      <c r="J189" s="5"/>
      <c r="K189" s="5"/>
      <c r="L189" s="5"/>
      <c r="M189" s="5"/>
      <c r="N189" s="5"/>
      <c r="O189" s="8"/>
      <c r="Q189" s="146"/>
      <c r="R189" s="146"/>
      <c r="S189" s="146"/>
      <c r="T189" s="146"/>
    </row>
    <row r="190" spans="1:28" ht="14.4" x14ac:dyDescent="0.3">
      <c r="A190" s="9"/>
      <c r="B190" s="223" t="s">
        <v>2641</v>
      </c>
      <c r="C190" s="223"/>
      <c r="E190" s="5" t="s">
        <v>20</v>
      </c>
      <c r="H190" s="160" t="s">
        <v>24</v>
      </c>
      <c r="J190" s="5" t="s">
        <v>2642</v>
      </c>
      <c r="K190" s="5"/>
      <c r="M190" s="5"/>
      <c r="N190" s="5"/>
      <c r="O190" s="8"/>
      <c r="Q190" s="147"/>
      <c r="R190" s="148"/>
      <c r="S190" s="148"/>
      <c r="T190" s="147"/>
    </row>
    <row r="191" spans="1:28" ht="14.4" x14ac:dyDescent="0.3">
      <c r="A191" s="9"/>
      <c r="C191" s="121"/>
      <c r="D191" s="5"/>
      <c r="E191" s="120"/>
      <c r="F191" s="5"/>
      <c r="G191" s="5"/>
      <c r="H191" s="140"/>
      <c r="J191" s="5"/>
      <c r="K191" s="121"/>
      <c r="L191" s="5"/>
      <c r="M191" s="5"/>
      <c r="N191" s="5"/>
      <c r="O191" s="8"/>
    </row>
    <row r="192" spans="1:28" ht="14.4" x14ac:dyDescent="0.3">
      <c r="A192" s="9"/>
      <c r="B192" s="25" t="s">
        <v>2634</v>
      </c>
      <c r="C192" s="5"/>
      <c r="E192" s="5"/>
      <c r="F192" s="5"/>
      <c r="G192" s="5"/>
      <c r="H192" s="5"/>
      <c r="I192" s="5"/>
      <c r="J192" s="5"/>
      <c r="M192" s="5"/>
      <c r="N192" s="5"/>
      <c r="O192" s="50"/>
    </row>
    <row r="193" spans="1:18" thickBot="1" x14ac:dyDescent="0.35">
      <c r="A193" s="10"/>
      <c r="B193" s="11"/>
      <c r="C193" s="11"/>
      <c r="D193" s="11"/>
      <c r="E193" s="11"/>
      <c r="F193" s="11"/>
      <c r="G193" s="11"/>
      <c r="H193" s="11"/>
      <c r="I193" s="11"/>
      <c r="J193" s="11"/>
      <c r="K193" s="11"/>
      <c r="L193" s="11"/>
      <c r="M193" s="11"/>
      <c r="N193" s="11"/>
      <c r="O193" s="12"/>
    </row>
    <row r="194" spans="1:18" ht="8.25" customHeight="1" thickBot="1" x14ac:dyDescent="0.35"/>
    <row r="195" spans="1:18" s="19" customFormat="1" ht="31.5" customHeight="1" thickBot="1" x14ac:dyDescent="0.35">
      <c r="A195" s="207" t="s">
        <v>29</v>
      </c>
      <c r="B195" s="208"/>
      <c r="C195" s="208"/>
      <c r="D195" s="208"/>
      <c r="E195" s="208"/>
      <c r="F195" s="208"/>
      <c r="G195" s="208"/>
      <c r="H195" s="208"/>
      <c r="I195" s="208"/>
      <c r="J195" s="208"/>
      <c r="K195" s="208"/>
      <c r="L195" s="208"/>
      <c r="M195" s="208"/>
      <c r="N195" s="208"/>
      <c r="O195" s="209"/>
      <c r="P195" s="77"/>
    </row>
    <row r="196" spans="1:18" ht="21.6" thickBot="1" x14ac:dyDescent="0.35">
      <c r="A196" s="9"/>
      <c r="B196" s="5"/>
      <c r="C196" s="5"/>
      <c r="D196" s="5"/>
      <c r="E196" s="5"/>
      <c r="F196" s="5"/>
      <c r="G196" s="5"/>
      <c r="H196" s="5"/>
      <c r="I196" s="5"/>
      <c r="J196" s="5"/>
      <c r="K196" s="5"/>
      <c r="L196" s="5"/>
      <c r="M196" s="5"/>
      <c r="N196" s="5"/>
      <c r="O196" s="178" t="str">
        <f>HYPERLINK("#Integrante_5!A1","INICIO")</f>
        <v>INICIO</v>
      </c>
    </row>
    <row r="197" spans="1:18" ht="231" customHeight="1" x14ac:dyDescent="0.3">
      <c r="A197" s="9"/>
      <c r="B197" s="245" t="s">
        <v>2663</v>
      </c>
      <c r="C197" s="245"/>
      <c r="D197" s="245"/>
      <c r="E197" s="245"/>
      <c r="F197" s="245"/>
      <c r="G197" s="245"/>
      <c r="H197" s="245"/>
      <c r="I197" s="245"/>
      <c r="J197" s="245"/>
      <c r="K197" s="245"/>
      <c r="L197" s="245"/>
      <c r="M197" s="245"/>
      <c r="N197" s="245"/>
      <c r="O197" s="8"/>
    </row>
    <row r="198" spans="1:18" ht="14.4" x14ac:dyDescent="0.3">
      <c r="A198" s="9"/>
      <c r="B198" s="220"/>
      <c r="C198" s="220"/>
      <c r="D198" s="220"/>
      <c r="E198" s="220"/>
      <c r="F198" s="220"/>
      <c r="G198" s="220"/>
      <c r="H198" s="220"/>
      <c r="I198" s="220"/>
      <c r="J198" s="220"/>
      <c r="K198" s="220"/>
      <c r="L198" s="220"/>
      <c r="M198" s="220"/>
      <c r="N198" s="220"/>
      <c r="O198" s="8"/>
    </row>
    <row r="199" spans="1:18" ht="14.4" x14ac:dyDescent="0.3">
      <c r="A199" s="9"/>
      <c r="B199" s="221" t="s">
        <v>2653</v>
      </c>
      <c r="C199" s="222"/>
      <c r="D199" s="222"/>
      <c r="E199" s="222"/>
      <c r="F199" s="222"/>
      <c r="G199" s="222"/>
      <c r="H199" s="222"/>
      <c r="I199" s="222"/>
      <c r="J199" s="222"/>
      <c r="K199" s="222"/>
      <c r="L199" s="222"/>
      <c r="M199" s="222"/>
      <c r="N199" s="222"/>
      <c r="O199" s="8"/>
    </row>
    <row r="200" spans="1:18" ht="15" customHeight="1" x14ac:dyDescent="0.3">
      <c r="A200" s="9"/>
      <c r="B200" s="72" t="s">
        <v>2636</v>
      </c>
      <c r="C200" s="72"/>
      <c r="D200" s="72"/>
      <c r="E200" s="72"/>
      <c r="F200" s="72"/>
      <c r="G200" s="72"/>
      <c r="H200" s="72"/>
      <c r="I200" s="72"/>
      <c r="J200" s="72"/>
      <c r="K200" s="72"/>
      <c r="L200" s="72"/>
      <c r="M200" s="72"/>
      <c r="N200" s="72"/>
      <c r="O200" s="8"/>
    </row>
    <row r="201" spans="1:18" s="86" customFormat="1" ht="17.25" customHeight="1" x14ac:dyDescent="0.3">
      <c r="A201" s="42"/>
      <c r="B201" s="83"/>
      <c r="C201" s="21"/>
      <c r="D201" s="21"/>
      <c r="E201" s="21"/>
      <c r="F201" s="21"/>
      <c r="G201" s="21"/>
      <c r="H201" s="21"/>
      <c r="I201" s="21"/>
      <c r="J201" s="21"/>
      <c r="K201" s="21"/>
      <c r="L201" s="21"/>
      <c r="M201" s="21"/>
      <c r="N201" s="21"/>
      <c r="O201" s="84"/>
      <c r="P201" s="85"/>
      <c r="R201" s="87"/>
    </row>
    <row r="202" spans="1:18" ht="14.4" x14ac:dyDescent="0.3">
      <c r="A202" s="9"/>
      <c r="B202" s="4" t="s">
        <v>2680</v>
      </c>
      <c r="C202" s="5"/>
      <c r="D202" s="5"/>
      <c r="E202" s="5"/>
      <c r="F202" s="5"/>
      <c r="G202" s="5"/>
      <c r="H202" s="5"/>
      <c r="I202" s="5"/>
      <c r="J202" s="5"/>
      <c r="K202" s="5"/>
      <c r="L202" s="5"/>
      <c r="M202" s="5"/>
      <c r="N202" s="5"/>
      <c r="O202" s="8"/>
    </row>
    <row r="203" spans="1:18" ht="14.4" x14ac:dyDescent="0.3">
      <c r="A203" s="9"/>
      <c r="B203" s="4" t="s">
        <v>2649</v>
      </c>
      <c r="C203" s="5"/>
      <c r="D203" s="5"/>
      <c r="E203" s="5"/>
      <c r="F203" s="5"/>
      <c r="G203" s="5"/>
      <c r="H203" s="5"/>
      <c r="I203" s="5"/>
      <c r="J203" s="5"/>
      <c r="K203" s="5"/>
      <c r="L203" s="5"/>
      <c r="M203" s="5"/>
      <c r="N203" s="5"/>
      <c r="O203" s="8"/>
    </row>
    <row r="204" spans="1:18" ht="14.4" x14ac:dyDescent="0.3">
      <c r="A204" s="9"/>
      <c r="C204" s="5"/>
      <c r="D204" s="5"/>
      <c r="E204" s="5"/>
      <c r="F204" s="5"/>
      <c r="G204" s="5"/>
      <c r="H204" s="5"/>
      <c r="I204" s="5"/>
      <c r="J204" s="5"/>
      <c r="K204" s="5"/>
      <c r="L204" s="5"/>
      <c r="M204" s="5"/>
      <c r="N204" s="5"/>
      <c r="O204" s="8"/>
    </row>
    <row r="205" spans="1:18" ht="23.4" x14ac:dyDescent="0.3">
      <c r="A205" s="9"/>
      <c r="B205" s="23"/>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14.4" x14ac:dyDescent="0.3">
      <c r="A207" s="9"/>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B209" s="27" t="s">
        <v>28</v>
      </c>
      <c r="C209" s="120"/>
      <c r="D209" s="21"/>
      <c r="G209" s="27" t="s">
        <v>2625</v>
      </c>
      <c r="H209" s="141"/>
      <c r="J209" s="27" t="s">
        <v>2627</v>
      </c>
      <c r="K209" s="141"/>
      <c r="L209" s="21"/>
      <c r="M209" s="21"/>
      <c r="N209" s="21"/>
      <c r="O209" s="8"/>
    </row>
    <row r="210" spans="1:15" ht="14.4" x14ac:dyDescent="0.3">
      <c r="A210" s="9"/>
      <c r="B210" s="27" t="s">
        <v>2624</v>
      </c>
      <c r="C210" s="140"/>
      <c r="D210" s="21"/>
      <c r="G210" s="27" t="s">
        <v>2626</v>
      </c>
      <c r="H210" s="141"/>
      <c r="J210" s="27" t="s">
        <v>2628</v>
      </c>
      <c r="K210" s="140"/>
      <c r="L210" s="21"/>
      <c r="M210" s="21"/>
      <c r="N210" s="21"/>
      <c r="O210" s="50"/>
    </row>
    <row r="211" spans="1:15" thickBot="1" x14ac:dyDescent="0.35">
      <c r="A211" s="10"/>
      <c r="B211" s="11"/>
      <c r="C211" s="11"/>
      <c r="D211" s="11"/>
      <c r="E211" s="11"/>
      <c r="F211" s="11"/>
      <c r="G211" s="11"/>
      <c r="H211" s="11"/>
      <c r="I211" s="11"/>
      <c r="J211" s="11"/>
      <c r="K211" s="11"/>
      <c r="L211" s="11"/>
      <c r="M211" s="11"/>
      <c r="N211" s="11"/>
      <c r="O211" s="12"/>
    </row>
    <row r="212" spans="1:15" ht="14.4" x14ac:dyDescent="0.3"/>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F1" zoomScale="70" zoomScaleNormal="70" zoomScaleSheetLayoutView="40" zoomScalePageLayoutView="40" workbookViewId="0">
      <selection activeCell="N15" sqref="N15"/>
    </sheetView>
  </sheetViews>
  <sheetFormatPr baseColWidth="10" defaultColWidth="0" defaultRowHeight="15" customHeight="1" zeroHeight="1" outlineLevelRow="1" x14ac:dyDescent="0.3"/>
  <cols>
    <col min="1" max="1" width="7" style="4" customWidth="1"/>
    <col min="2" max="2" width="55.44140625" style="4" customWidth="1"/>
    <col min="3" max="3" width="31.44140625" style="4" customWidth="1"/>
    <col min="4" max="4" width="23.44140625" style="4" customWidth="1"/>
    <col min="5" max="5" width="28.554687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6.44140625" style="76"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5546875" style="4" hidden="1"/>
    <col min="27" max="27" width="11.88671875" style="4" hidden="1"/>
    <col min="28" max="28" width="20.109375" style="4" hidden="1"/>
    <col min="29" max="16383" width="1.5546875" style="4" hidden="1"/>
    <col min="16384" max="16384" width="42.109375" style="4" hidden="1"/>
  </cols>
  <sheetData>
    <row r="1" spans="1:20" thickBot="1" x14ac:dyDescent="0.35"/>
    <row r="2" spans="1:20" ht="33" customHeight="1" x14ac:dyDescent="0.3">
      <c r="A2" s="13"/>
      <c r="B2" s="15"/>
      <c r="C2" s="259" t="s">
        <v>2658</v>
      </c>
      <c r="D2" s="260"/>
      <c r="E2" s="260"/>
      <c r="F2" s="260"/>
      <c r="G2" s="260"/>
      <c r="H2" s="260"/>
      <c r="I2" s="260"/>
      <c r="J2" s="260"/>
      <c r="K2" s="260"/>
      <c r="L2" s="267" t="s">
        <v>2645</v>
      </c>
      <c r="M2" s="267"/>
      <c r="N2" s="272" t="s">
        <v>2646</v>
      </c>
      <c r="O2" s="273"/>
    </row>
    <row r="3" spans="1:20" ht="33" customHeight="1" x14ac:dyDescent="0.3">
      <c r="A3" s="9"/>
      <c r="B3" s="8"/>
      <c r="C3" s="261"/>
      <c r="D3" s="262"/>
      <c r="E3" s="262"/>
      <c r="F3" s="262"/>
      <c r="G3" s="262"/>
      <c r="H3" s="262"/>
      <c r="I3" s="262"/>
      <c r="J3" s="262"/>
      <c r="K3" s="262"/>
      <c r="L3" s="274" t="s">
        <v>1</v>
      </c>
      <c r="M3" s="274"/>
      <c r="N3" s="274" t="s">
        <v>2647</v>
      </c>
      <c r="O3" s="276"/>
    </row>
    <row r="4" spans="1:20" ht="24.75" customHeight="1" thickBot="1" x14ac:dyDescent="0.35">
      <c r="A4" s="10"/>
      <c r="B4" s="12"/>
      <c r="C4" s="263"/>
      <c r="D4" s="264"/>
      <c r="E4" s="264"/>
      <c r="F4" s="264"/>
      <c r="G4" s="264"/>
      <c r="H4" s="264"/>
      <c r="I4" s="264"/>
      <c r="J4" s="264"/>
      <c r="K4" s="264"/>
      <c r="L4" s="243" t="s">
        <v>0</v>
      </c>
      <c r="M4" s="243"/>
      <c r="N4" s="243"/>
      <c r="O4" s="244"/>
      <c r="P4" s="164">
        <f ca="1">NOW()</f>
        <v>44194.859018634263</v>
      </c>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7" t="s">
        <v>2643</v>
      </c>
      <c r="B6" s="208"/>
      <c r="C6" s="208"/>
      <c r="D6" s="208"/>
      <c r="E6" s="208"/>
      <c r="F6" s="208"/>
      <c r="G6" s="208"/>
      <c r="H6" s="208"/>
      <c r="I6" s="208"/>
      <c r="J6" s="208"/>
      <c r="K6" s="208"/>
      <c r="L6" s="208"/>
      <c r="M6" s="208"/>
      <c r="N6" s="208"/>
      <c r="O6" s="209"/>
      <c r="P6" s="77"/>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184"/>
      <c r="B8" s="178" t="str">
        <f>HYPERLINK("#Integrante_6!B20","IDENTIFICACIÓN DEL OFERENTE")</f>
        <v>IDENTIFICACIÓN DEL OFERENTE</v>
      </c>
      <c r="C8" s="181"/>
      <c r="D8" s="185"/>
      <c r="E8" s="268" t="str">
        <f>HYPERLINK("#Integrante_6!A109","CAPACIDAD RESIDUAL")</f>
        <v>CAPACIDAD RESIDUAL</v>
      </c>
      <c r="F8" s="269"/>
      <c r="G8" s="270"/>
      <c r="H8" s="186"/>
      <c r="I8" s="178" t="str">
        <f>HYPERLINK("#Integrante_6!N162","DISCAPACIDAD")</f>
        <v>DISCAPACIDAD</v>
      </c>
      <c r="J8" s="182"/>
      <c r="K8" s="178" t="str">
        <f>HYPERLINK("#Integrante_6!A188","TRAYECTORIA")</f>
        <v>TRAYECTORIA</v>
      </c>
      <c r="L8" s="181"/>
      <c r="M8" s="36"/>
      <c r="N8" s="36"/>
      <c r="O8" s="43"/>
    </row>
    <row r="9" spans="1:20" ht="30.75" customHeight="1" thickBot="1" x14ac:dyDescent="0.35">
      <c r="A9" s="184"/>
      <c r="B9" s="178" t="str">
        <f>HYPERLINK("#Integrante_6!I20","DATOS CONTRATO INVITACIÓN")</f>
        <v>DATOS CONTRATO INVITACIÓN</v>
      </c>
      <c r="C9" s="181"/>
      <c r="D9" s="181"/>
      <c r="E9" s="268" t="str">
        <f>HYPERLINK("#Integrante_6!A162","TALENTO HUMANO")</f>
        <v>TALENTO HUMANO</v>
      </c>
      <c r="F9" s="269"/>
      <c r="G9" s="270"/>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5">
      <c r="A10" s="184"/>
      <c r="B10" s="178" t="str">
        <f>HYPERLINK("#Integrante_6!B48","EXPERIENCIA TERRITORIAL")</f>
        <v>EXPERIENCIA TERRITORIAL</v>
      </c>
      <c r="C10" s="181"/>
      <c r="D10" s="181"/>
      <c r="E10" s="268" t="str">
        <f>HYPERLINK("#Integrante_6!F162","INFRAESTRUCTURA")</f>
        <v>INFRAESTRUCTURA</v>
      </c>
      <c r="F10" s="269"/>
      <c r="G10" s="270"/>
      <c r="H10" s="186"/>
      <c r="I10" s="178" t="str">
        <f>HYPERLINK("#Integrante_6!L176","VALOR TÉCNICO AGREGADO")</f>
        <v>VALOR TÉCNICO AGREGADO</v>
      </c>
      <c r="J10" s="183"/>
      <c r="K10" s="181"/>
      <c r="L10" s="181"/>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7" t="s">
        <v>2667</v>
      </c>
      <c r="D14" s="14"/>
      <c r="E14" s="14"/>
      <c r="F14" s="14"/>
      <c r="G14" s="14"/>
      <c r="H14" s="14"/>
      <c r="I14" s="14"/>
      <c r="J14" s="14"/>
      <c r="K14" s="14"/>
      <c r="L14" s="14"/>
      <c r="M14" s="14"/>
      <c r="N14" s="14"/>
      <c r="O14" s="15"/>
    </row>
    <row r="15" spans="1:20" ht="19.5" customHeight="1" thickBot="1" x14ac:dyDescent="0.35">
      <c r="A15" s="9"/>
      <c r="B15" s="32" t="s">
        <v>2640</v>
      </c>
      <c r="C15" s="149"/>
      <c r="D15" s="35"/>
      <c r="E15" s="35"/>
      <c r="F15" s="5"/>
      <c r="G15" s="32" t="s">
        <v>1168</v>
      </c>
      <c r="H15" s="104"/>
      <c r="I15" s="32" t="s">
        <v>2629</v>
      </c>
      <c r="J15" s="109" t="s">
        <v>2637</v>
      </c>
      <c r="L15" s="265" t="s">
        <v>8</v>
      </c>
      <c r="M15" s="265"/>
      <c r="N15" s="176"/>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7" t="s">
        <v>21</v>
      </c>
      <c r="B17" s="208"/>
      <c r="C17" s="208"/>
      <c r="D17" s="208"/>
      <c r="E17" s="208"/>
      <c r="F17" s="208"/>
      <c r="G17" s="208"/>
      <c r="H17" s="207" t="s">
        <v>12</v>
      </c>
      <c r="I17" s="208"/>
      <c r="J17" s="208"/>
      <c r="K17" s="208"/>
      <c r="L17" s="208"/>
      <c r="M17" s="208"/>
      <c r="N17" s="208"/>
      <c r="O17" s="209"/>
      <c r="P17" s="77"/>
    </row>
    <row r="18" spans="1:23" ht="14.4" x14ac:dyDescent="0.3">
      <c r="A18" s="9"/>
      <c r="B18" s="5"/>
      <c r="C18" s="5"/>
      <c r="D18" s="5"/>
      <c r="E18" s="5"/>
      <c r="F18" s="5"/>
      <c r="G18" s="5"/>
      <c r="H18" s="9"/>
      <c r="I18" s="5"/>
      <c r="J18" s="5"/>
      <c r="K18" s="5"/>
      <c r="L18" s="5"/>
      <c r="M18" s="5"/>
      <c r="N18" s="5"/>
      <c r="O18" s="8"/>
    </row>
    <row r="19" spans="1:23" ht="24.6" customHeight="1" x14ac:dyDescent="0.3">
      <c r="A19" s="9"/>
      <c r="B19" s="54" t="s">
        <v>2666</v>
      </c>
      <c r="C19" s="160"/>
      <c r="D19" s="160"/>
      <c r="E19" s="153" t="s">
        <v>2668</v>
      </c>
      <c r="F19" s="154"/>
      <c r="G19" s="5"/>
      <c r="H19" s="271" t="s">
        <v>2644</v>
      </c>
      <c r="I19" s="133" t="s">
        <v>11</v>
      </c>
      <c r="J19" s="134" t="s">
        <v>10</v>
      </c>
      <c r="K19" s="134" t="s">
        <v>2613</v>
      </c>
      <c r="L19" s="134" t="s">
        <v>1161</v>
      </c>
      <c r="M19" s="134" t="s">
        <v>1162</v>
      </c>
      <c r="N19" s="135" t="s">
        <v>2614</v>
      </c>
      <c r="O19" s="130"/>
      <c r="Q19" s="51"/>
      <c r="R19" s="51"/>
    </row>
    <row r="20" spans="1:23" ht="30" customHeight="1" x14ac:dyDescent="0.3">
      <c r="A20" s="9"/>
      <c r="B20" s="110"/>
      <c r="C20" s="5"/>
      <c r="D20" s="161"/>
      <c r="E20" s="153" t="s">
        <v>2669</v>
      </c>
      <c r="F20" s="155"/>
      <c r="G20" s="5"/>
      <c r="H20" s="271"/>
      <c r="I20" s="142"/>
      <c r="J20" s="143"/>
      <c r="K20" s="144"/>
      <c r="L20" s="145"/>
      <c r="M20" s="145"/>
      <c r="N20" s="128">
        <f>+(M20-L20)/30</f>
        <v>0</v>
      </c>
      <c r="O20" s="131"/>
      <c r="U20" s="127"/>
      <c r="V20" s="106">
        <f ca="1">NOW()</f>
        <v>44194.859018634263</v>
      </c>
      <c r="W20" s="106">
        <f ca="1">NOW()</f>
        <v>44194.859018634263</v>
      </c>
    </row>
    <row r="21" spans="1:23" ht="30" customHeight="1" outlineLevel="1" x14ac:dyDescent="0.3">
      <c r="A21" s="9"/>
      <c r="B21" s="71"/>
      <c r="C21" s="5"/>
      <c r="D21" s="5"/>
      <c r="E21" s="5"/>
      <c r="F21" s="5"/>
      <c r="G21" s="5"/>
      <c r="H21" s="163"/>
      <c r="I21" s="142"/>
      <c r="J21" s="143"/>
      <c r="K21" s="144"/>
      <c r="L21" s="145"/>
      <c r="M21" s="145"/>
      <c r="N21" s="128">
        <f t="shared" ref="N21:N35" si="0">+(M21-L21)/30</f>
        <v>0</v>
      </c>
      <c r="O21" s="132"/>
    </row>
    <row r="22" spans="1:23" ht="30" customHeight="1" outlineLevel="1" x14ac:dyDescent="0.3">
      <c r="A22" s="9"/>
      <c r="B22" s="71"/>
      <c r="C22" s="5"/>
      <c r="D22" s="5"/>
      <c r="E22" s="5"/>
      <c r="F22" s="5"/>
      <c r="G22" s="5"/>
      <c r="H22" s="163"/>
      <c r="I22" s="142"/>
      <c r="J22" s="143"/>
      <c r="K22" s="144"/>
      <c r="L22" s="145"/>
      <c r="M22" s="145"/>
      <c r="N22" s="129">
        <f t="shared" si="0"/>
        <v>0</v>
      </c>
      <c r="O22" s="132"/>
    </row>
    <row r="23" spans="1:23" ht="30" customHeight="1" outlineLevel="1" x14ac:dyDescent="0.3">
      <c r="A23" s="9"/>
      <c r="B23" s="102"/>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3">
      <c r="A24" s="9"/>
      <c r="B24" s="102"/>
      <c r="C24" s="21"/>
      <c r="D24" s="21"/>
      <c r="E24" s="21"/>
      <c r="F24" s="5"/>
      <c r="G24" s="5"/>
      <c r="H24" s="163"/>
      <c r="I24" s="142"/>
      <c r="J24" s="143"/>
      <c r="K24" s="144"/>
      <c r="L24" s="145"/>
      <c r="M24" s="145"/>
      <c r="N24" s="129">
        <f t="shared" si="0"/>
        <v>0</v>
      </c>
      <c r="O24" s="132"/>
    </row>
    <row r="25" spans="1:23" ht="30" customHeight="1" outlineLevel="1" x14ac:dyDescent="0.3">
      <c r="A25" s="9"/>
      <c r="B25" s="102"/>
      <c r="C25" s="21"/>
      <c r="D25" s="21"/>
      <c r="E25" s="21"/>
      <c r="F25" s="5"/>
      <c r="G25" s="5"/>
      <c r="H25" s="163"/>
      <c r="I25" s="142"/>
      <c r="J25" s="143"/>
      <c r="K25" s="144"/>
      <c r="L25" s="145"/>
      <c r="M25" s="145"/>
      <c r="N25" s="129">
        <f t="shared" si="0"/>
        <v>0</v>
      </c>
      <c r="O25" s="132"/>
    </row>
    <row r="26" spans="1:23" ht="30" customHeight="1" outlineLevel="1" x14ac:dyDescent="0.3">
      <c r="A26" s="9"/>
      <c r="B26" s="102"/>
      <c r="C26" s="21"/>
      <c r="D26" s="21"/>
      <c r="E26" s="21"/>
      <c r="F26" s="5"/>
      <c r="G26" s="5"/>
      <c r="H26" s="163"/>
      <c r="I26" s="142"/>
      <c r="J26" s="143"/>
      <c r="K26" s="144"/>
      <c r="L26" s="145"/>
      <c r="M26" s="145"/>
      <c r="N26" s="129">
        <f t="shared" si="0"/>
        <v>0</v>
      </c>
      <c r="O26" s="132"/>
    </row>
    <row r="27" spans="1:23" ht="30" customHeight="1" outlineLevel="1" x14ac:dyDescent="0.3">
      <c r="A27" s="9"/>
      <c r="B27" s="102"/>
      <c r="C27" s="21"/>
      <c r="D27" s="21"/>
      <c r="E27" s="21"/>
      <c r="F27" s="5"/>
      <c r="G27" s="5"/>
      <c r="H27" s="163"/>
      <c r="I27" s="142"/>
      <c r="J27" s="143"/>
      <c r="K27" s="144"/>
      <c r="L27" s="145"/>
      <c r="M27" s="145"/>
      <c r="N27" s="129">
        <f t="shared" si="0"/>
        <v>0</v>
      </c>
      <c r="O27" s="132"/>
    </row>
    <row r="28" spans="1:23" ht="30" customHeight="1" outlineLevel="1" x14ac:dyDescent="0.3">
      <c r="A28" s="9"/>
      <c r="B28" s="102"/>
      <c r="C28" s="21"/>
      <c r="D28" s="21"/>
      <c r="E28" s="21"/>
      <c r="F28" s="5"/>
      <c r="G28" s="5"/>
      <c r="H28" s="163"/>
      <c r="I28" s="142"/>
      <c r="J28" s="143"/>
      <c r="K28" s="144"/>
      <c r="L28" s="145"/>
      <c r="M28" s="145"/>
      <c r="N28" s="129">
        <f t="shared" si="0"/>
        <v>0</v>
      </c>
      <c r="O28" s="132"/>
    </row>
    <row r="29" spans="1:23" ht="30" customHeight="1" outlineLevel="1" x14ac:dyDescent="0.3">
      <c r="A29" s="9"/>
      <c r="B29" s="71"/>
      <c r="C29" s="5"/>
      <c r="D29" s="5"/>
      <c r="E29" s="5"/>
      <c r="F29" s="5"/>
      <c r="G29" s="5"/>
      <c r="H29" s="163"/>
      <c r="I29" s="142"/>
      <c r="J29" s="143"/>
      <c r="K29" s="144"/>
      <c r="L29" s="145"/>
      <c r="M29" s="145"/>
      <c r="N29" s="129">
        <f t="shared" si="0"/>
        <v>0</v>
      </c>
      <c r="O29" s="132"/>
    </row>
    <row r="30" spans="1:23" ht="30" customHeight="1" outlineLevel="1" x14ac:dyDescent="0.3">
      <c r="A30" s="9"/>
      <c r="B30" s="71"/>
      <c r="C30" s="5"/>
      <c r="D30" s="5"/>
      <c r="E30" s="5"/>
      <c r="F30" s="5"/>
      <c r="G30" s="5"/>
      <c r="H30" s="163"/>
      <c r="I30" s="142"/>
      <c r="J30" s="143"/>
      <c r="K30" s="144"/>
      <c r="L30" s="145"/>
      <c r="M30" s="145"/>
      <c r="N30" s="129">
        <f t="shared" si="0"/>
        <v>0</v>
      </c>
      <c r="O30" s="132"/>
    </row>
    <row r="31" spans="1:23" ht="30" customHeight="1" outlineLevel="1" x14ac:dyDescent="0.3">
      <c r="A31" s="9"/>
      <c r="B31" s="71"/>
      <c r="C31" s="5"/>
      <c r="D31" s="5"/>
      <c r="E31" s="5"/>
      <c r="F31" s="5"/>
      <c r="G31" s="5"/>
      <c r="H31" s="163"/>
      <c r="I31" s="142"/>
      <c r="J31" s="143"/>
      <c r="K31" s="144"/>
      <c r="L31" s="145"/>
      <c r="M31" s="145"/>
      <c r="N31" s="129">
        <f t="shared" si="0"/>
        <v>0</v>
      </c>
      <c r="O31" s="132"/>
    </row>
    <row r="32" spans="1:23" ht="30" customHeight="1" outlineLevel="1" x14ac:dyDescent="0.3">
      <c r="A32" s="9"/>
      <c r="B32" s="71"/>
      <c r="C32" s="5"/>
      <c r="D32" s="5"/>
      <c r="E32" s="5"/>
      <c r="F32" s="5"/>
      <c r="G32" s="5"/>
      <c r="H32" s="163"/>
      <c r="I32" s="142"/>
      <c r="J32" s="143"/>
      <c r="K32" s="144"/>
      <c r="L32" s="145"/>
      <c r="M32" s="145"/>
      <c r="N32" s="129">
        <f t="shared" si="0"/>
        <v>0</v>
      </c>
      <c r="O32" s="132"/>
    </row>
    <row r="33" spans="1:16" ht="30" customHeight="1" outlineLevel="1" x14ac:dyDescent="0.3">
      <c r="A33" s="9"/>
      <c r="B33" s="71"/>
      <c r="C33" s="5"/>
      <c r="D33" s="5"/>
      <c r="E33" s="5"/>
      <c r="F33" s="5"/>
      <c r="G33" s="5"/>
      <c r="H33" s="163"/>
      <c r="I33" s="142"/>
      <c r="J33" s="143"/>
      <c r="K33" s="144"/>
      <c r="L33" s="145"/>
      <c r="M33" s="145"/>
      <c r="N33" s="129">
        <f t="shared" si="0"/>
        <v>0</v>
      </c>
      <c r="O33" s="132"/>
    </row>
    <row r="34" spans="1:16" ht="30" customHeight="1" outlineLevel="1" x14ac:dyDescent="0.3">
      <c r="A34" s="9"/>
      <c r="B34" s="71"/>
      <c r="C34" s="5"/>
      <c r="D34" s="5"/>
      <c r="E34" s="5"/>
      <c r="F34" s="5"/>
      <c r="G34" s="5"/>
      <c r="H34" s="163"/>
      <c r="I34" s="142"/>
      <c r="J34" s="143"/>
      <c r="K34" s="144"/>
      <c r="L34" s="145"/>
      <c r="M34" s="145"/>
      <c r="N34" s="129">
        <f t="shared" si="0"/>
        <v>0</v>
      </c>
      <c r="O34" s="132"/>
    </row>
    <row r="35" spans="1:16" ht="30" customHeight="1" outlineLevel="1" x14ac:dyDescent="0.3">
      <c r="A35" s="9"/>
      <c r="B35" s="71"/>
      <c r="C35" s="5"/>
      <c r="D35" s="5"/>
      <c r="E35" s="5"/>
      <c r="F35" s="5"/>
      <c r="G35" s="5"/>
      <c r="H35" s="163"/>
      <c r="I35" s="142"/>
      <c r="J35" s="143"/>
      <c r="K35" s="144"/>
      <c r="L35" s="145"/>
      <c r="M35" s="145"/>
      <c r="N35" s="129">
        <f t="shared" si="0"/>
        <v>0</v>
      </c>
      <c r="O35" s="132"/>
    </row>
    <row r="36" spans="1:16" ht="14.4" x14ac:dyDescent="0.3">
      <c r="A36" s="9"/>
      <c r="B36" s="5"/>
      <c r="C36" s="5"/>
      <c r="D36" s="5"/>
      <c r="E36" s="5"/>
      <c r="F36" s="5"/>
      <c r="G36" s="5"/>
      <c r="H36" s="9"/>
      <c r="I36" s="5"/>
      <c r="J36" s="5"/>
      <c r="K36" s="5"/>
      <c r="L36" s="5"/>
      <c r="M36" s="5"/>
      <c r="N36" s="5"/>
      <c r="O36" s="8"/>
    </row>
    <row r="37" spans="1:16" ht="14.4" x14ac:dyDescent="0.3">
      <c r="A37" s="9"/>
      <c r="B37" s="236" t="s">
        <v>2</v>
      </c>
      <c r="C37" s="236"/>
      <c r="D37" s="236"/>
      <c r="E37" s="236"/>
      <c r="F37" s="236"/>
      <c r="G37" s="5"/>
      <c r="H37" s="122"/>
      <c r="I37" s="123"/>
      <c r="J37" s="123"/>
      <c r="K37" s="123"/>
      <c r="L37" s="123"/>
      <c r="M37" s="123"/>
      <c r="N37" s="123"/>
      <c r="O37" s="124"/>
    </row>
    <row r="38" spans="1:16" ht="21" customHeight="1" x14ac:dyDescent="0.3">
      <c r="A38" s="9"/>
      <c r="B38" s="266" t="e">
        <f>VLOOKUP(B20,EAS!A2:B1439,2,0)</f>
        <v>#N/A</v>
      </c>
      <c r="C38" s="266"/>
      <c r="D38" s="266"/>
      <c r="E38" s="266"/>
      <c r="F38" s="266"/>
      <c r="G38" s="5"/>
      <c r="H38" s="125"/>
      <c r="I38" s="275" t="s">
        <v>7</v>
      </c>
      <c r="J38" s="275"/>
      <c r="K38" s="275"/>
      <c r="L38" s="275"/>
      <c r="M38" s="275"/>
      <c r="N38" s="275"/>
      <c r="O38" s="126"/>
    </row>
    <row r="39" spans="1:16" ht="42.9" customHeight="1" thickBot="1" x14ac:dyDescent="0.35">
      <c r="A39" s="10"/>
      <c r="B39" s="11"/>
      <c r="C39" s="11"/>
      <c r="D39" s="11"/>
      <c r="E39" s="11"/>
      <c r="F39" s="11"/>
      <c r="G39" s="11"/>
      <c r="H39" s="10"/>
      <c r="I39" s="206"/>
      <c r="J39" s="206"/>
      <c r="K39" s="206"/>
      <c r="L39" s="206"/>
      <c r="M39" s="206"/>
      <c r="N39" s="206"/>
      <c r="O39" s="12"/>
    </row>
    <row r="40" spans="1:16" thickBot="1" x14ac:dyDescent="0.35"/>
    <row r="41" spans="1:16" s="19" customFormat="1" ht="31.5" customHeight="1" thickBot="1" x14ac:dyDescent="0.35">
      <c r="A41" s="207" t="s">
        <v>3</v>
      </c>
      <c r="B41" s="208"/>
      <c r="C41" s="208"/>
      <c r="D41" s="208"/>
      <c r="E41" s="208"/>
      <c r="F41" s="208"/>
      <c r="G41" s="208"/>
      <c r="H41" s="208"/>
      <c r="I41" s="208"/>
      <c r="J41" s="208"/>
      <c r="K41" s="208"/>
      <c r="L41" s="208"/>
      <c r="M41" s="208"/>
      <c r="N41" s="208"/>
      <c r="O41" s="209"/>
      <c r="P41" s="77"/>
    </row>
    <row r="42" spans="1:16" ht="8.25" customHeight="1" thickBot="1" x14ac:dyDescent="0.35"/>
    <row r="43" spans="1:16" s="19" customFormat="1" ht="31.5" customHeight="1" thickBot="1" x14ac:dyDescent="0.35">
      <c r="A43" s="211" t="s">
        <v>4</v>
      </c>
      <c r="B43" s="212"/>
      <c r="C43" s="212"/>
      <c r="D43" s="212"/>
      <c r="E43" s="212"/>
      <c r="F43" s="212"/>
      <c r="G43" s="212"/>
      <c r="H43" s="212"/>
      <c r="I43" s="212"/>
      <c r="J43" s="212"/>
      <c r="K43" s="212"/>
      <c r="L43" s="212"/>
      <c r="M43" s="212"/>
      <c r="N43" s="212"/>
      <c r="O43" s="213"/>
      <c r="P43" s="77"/>
    </row>
    <row r="44" spans="1:16" ht="15" customHeight="1" x14ac:dyDescent="0.3">
      <c r="A44" s="214" t="s">
        <v>2659</v>
      </c>
      <c r="B44" s="215"/>
      <c r="C44" s="215"/>
      <c r="D44" s="215"/>
      <c r="E44" s="215"/>
      <c r="F44" s="215"/>
      <c r="G44" s="215"/>
      <c r="H44" s="215"/>
      <c r="I44" s="215"/>
      <c r="J44" s="215"/>
      <c r="K44" s="215"/>
      <c r="L44" s="215"/>
      <c r="M44" s="215"/>
      <c r="N44" s="215"/>
      <c r="O44" s="216"/>
    </row>
    <row r="45" spans="1:16" ht="14.4" x14ac:dyDescent="0.3">
      <c r="A45" s="217"/>
      <c r="B45" s="218"/>
      <c r="C45" s="218"/>
      <c r="D45" s="218"/>
      <c r="E45" s="218"/>
      <c r="F45" s="218"/>
      <c r="G45" s="218"/>
      <c r="H45" s="218"/>
      <c r="I45" s="218"/>
      <c r="J45" s="218"/>
      <c r="K45" s="218"/>
      <c r="L45" s="218"/>
      <c r="M45" s="218"/>
      <c r="N45" s="218"/>
      <c r="O45" s="219"/>
    </row>
    <row r="46" spans="1:16" s="1" customFormat="1" ht="26.25" customHeight="1" x14ac:dyDescent="0.3">
      <c r="I46" s="52" t="s">
        <v>9</v>
      </c>
      <c r="J46" s="53"/>
      <c r="P46" s="78"/>
    </row>
    <row r="47" spans="1:16" s="1" customFormat="1" ht="48.75" customHeight="1" x14ac:dyDescent="0.3">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3">
      <c r="A48" s="136">
        <v>1</v>
      </c>
      <c r="B48" s="117"/>
      <c r="C48" s="119"/>
      <c r="D48" s="116"/>
      <c r="E48" s="138"/>
      <c r="F48" s="138"/>
      <c r="G48" s="75" t="str">
        <f>IF(AND(E48&lt;&gt;"",F48&lt;&gt;""),((F48-E48)/30),"")</f>
        <v/>
      </c>
      <c r="H48" s="117"/>
      <c r="I48" s="116"/>
      <c r="J48" s="116"/>
      <c r="K48" s="118"/>
      <c r="L48" s="119"/>
      <c r="M48" s="113"/>
      <c r="N48" s="119"/>
      <c r="O48" s="119"/>
      <c r="P48" s="79"/>
    </row>
    <row r="49" spans="1:16" s="6" customFormat="1" ht="24.75" customHeight="1" x14ac:dyDescent="0.3">
      <c r="A49" s="136">
        <v>2</v>
      </c>
      <c r="B49" s="117"/>
      <c r="C49" s="119"/>
      <c r="D49" s="116"/>
      <c r="E49" s="138"/>
      <c r="F49" s="138"/>
      <c r="G49" s="75" t="str">
        <f t="shared" ref="G49:G107" si="1">IF(AND(E49&lt;&gt;"",F49&lt;&gt;""),((F49-E49)/30),"")</f>
        <v/>
      </c>
      <c r="H49" s="117"/>
      <c r="I49" s="116"/>
      <c r="J49" s="116"/>
      <c r="K49" s="118"/>
      <c r="L49" s="119"/>
      <c r="M49" s="113"/>
      <c r="N49" s="119"/>
      <c r="O49" s="119"/>
      <c r="P49" s="79"/>
    </row>
    <row r="50" spans="1:16" s="6" customFormat="1" ht="24.75" customHeight="1" x14ac:dyDescent="0.3">
      <c r="A50" s="136">
        <v>3</v>
      </c>
      <c r="B50" s="117"/>
      <c r="C50" s="119"/>
      <c r="D50" s="116"/>
      <c r="E50" s="138"/>
      <c r="F50" s="138"/>
      <c r="G50" s="75" t="str">
        <f t="shared" si="1"/>
        <v/>
      </c>
      <c r="H50" s="115"/>
      <c r="I50" s="116"/>
      <c r="J50" s="116"/>
      <c r="K50" s="118"/>
      <c r="L50" s="119"/>
      <c r="M50" s="113"/>
      <c r="N50" s="119"/>
      <c r="O50" s="119"/>
      <c r="P50" s="79"/>
    </row>
    <row r="51" spans="1:16" s="6" customFormat="1" ht="24.75" customHeight="1" outlineLevel="1" x14ac:dyDescent="0.3">
      <c r="A51" s="136">
        <v>4</v>
      </c>
      <c r="B51" s="117"/>
      <c r="C51" s="119"/>
      <c r="D51" s="116"/>
      <c r="E51" s="138"/>
      <c r="F51" s="138"/>
      <c r="G51" s="75" t="str">
        <f t="shared" si="1"/>
        <v/>
      </c>
      <c r="H51" s="117"/>
      <c r="I51" s="116"/>
      <c r="J51" s="116"/>
      <c r="K51" s="118"/>
      <c r="L51" s="119"/>
      <c r="M51" s="113"/>
      <c r="N51" s="119"/>
      <c r="O51" s="119"/>
      <c r="P51" s="79"/>
    </row>
    <row r="52" spans="1:16" s="7" customFormat="1" ht="24.75" customHeight="1" outlineLevel="1" x14ac:dyDescent="0.3">
      <c r="A52" s="137">
        <v>5</v>
      </c>
      <c r="B52" s="117"/>
      <c r="C52" s="119"/>
      <c r="D52" s="116"/>
      <c r="E52" s="138"/>
      <c r="F52" s="138"/>
      <c r="G52" s="75" t="str">
        <f t="shared" si="1"/>
        <v/>
      </c>
      <c r="H52" s="115"/>
      <c r="I52" s="116"/>
      <c r="J52" s="116"/>
      <c r="K52" s="118"/>
      <c r="L52" s="119"/>
      <c r="M52" s="113"/>
      <c r="N52" s="119"/>
      <c r="O52" s="119"/>
      <c r="P52" s="80"/>
    </row>
    <row r="53" spans="1:16" s="7" customFormat="1" ht="24.75" customHeight="1" outlineLevel="1" x14ac:dyDescent="0.3">
      <c r="A53" s="137">
        <v>6</v>
      </c>
      <c r="B53" s="117"/>
      <c r="C53" s="119"/>
      <c r="D53" s="116"/>
      <c r="E53" s="138"/>
      <c r="F53" s="138"/>
      <c r="G53" s="75" t="str">
        <f t="shared" si="1"/>
        <v/>
      </c>
      <c r="H53" s="115"/>
      <c r="I53" s="116"/>
      <c r="J53" s="116"/>
      <c r="K53" s="118"/>
      <c r="L53" s="119"/>
      <c r="M53" s="113"/>
      <c r="N53" s="119"/>
      <c r="O53" s="119"/>
      <c r="P53" s="80"/>
    </row>
    <row r="54" spans="1:16" s="7" customFormat="1" ht="24.75" customHeight="1" outlineLevel="1" x14ac:dyDescent="0.3">
      <c r="A54" s="137">
        <v>7</v>
      </c>
      <c r="B54" s="117"/>
      <c r="C54" s="119"/>
      <c r="D54" s="116"/>
      <c r="E54" s="138"/>
      <c r="F54" s="138"/>
      <c r="G54" s="75" t="str">
        <f t="shared" si="1"/>
        <v/>
      </c>
      <c r="H54" s="117"/>
      <c r="I54" s="116"/>
      <c r="J54" s="116"/>
      <c r="K54" s="114"/>
      <c r="L54" s="119"/>
      <c r="M54" s="113"/>
      <c r="N54" s="119"/>
      <c r="O54" s="119"/>
      <c r="P54" s="80"/>
    </row>
    <row r="55" spans="1:16" s="7" customFormat="1" ht="24.75" customHeight="1" outlineLevel="1" x14ac:dyDescent="0.3">
      <c r="A55" s="137">
        <v>8</v>
      </c>
      <c r="B55" s="117"/>
      <c r="C55" s="119"/>
      <c r="D55" s="116"/>
      <c r="E55" s="138"/>
      <c r="F55" s="138"/>
      <c r="G55" s="75" t="str">
        <f t="shared" si="1"/>
        <v/>
      </c>
      <c r="H55" s="117"/>
      <c r="I55" s="116"/>
      <c r="J55" s="116"/>
      <c r="K55" s="114"/>
      <c r="L55" s="119"/>
      <c r="M55" s="113"/>
      <c r="N55" s="119"/>
      <c r="O55" s="119"/>
      <c r="P55" s="80"/>
    </row>
    <row r="56" spans="1:16" s="7" customFormat="1" ht="24.75" customHeight="1" outlineLevel="1" x14ac:dyDescent="0.3">
      <c r="A56" s="137">
        <v>9</v>
      </c>
      <c r="B56" s="117"/>
      <c r="C56" s="119"/>
      <c r="D56" s="116"/>
      <c r="E56" s="138"/>
      <c r="F56" s="138"/>
      <c r="G56" s="75" t="str">
        <f t="shared" si="1"/>
        <v/>
      </c>
      <c r="H56" s="117"/>
      <c r="I56" s="116"/>
      <c r="J56" s="116"/>
      <c r="K56" s="114"/>
      <c r="L56" s="119"/>
      <c r="M56" s="113"/>
      <c r="N56" s="119"/>
      <c r="O56" s="119"/>
      <c r="P56" s="80"/>
    </row>
    <row r="57" spans="1:16" s="7" customFormat="1" ht="24.75" customHeight="1" outlineLevel="1" x14ac:dyDescent="0.3">
      <c r="A57" s="137">
        <v>10</v>
      </c>
      <c r="B57" s="117"/>
      <c r="C57" s="119"/>
      <c r="D57" s="116"/>
      <c r="E57" s="138"/>
      <c r="F57" s="138"/>
      <c r="G57" s="75" t="str">
        <f t="shared" si="1"/>
        <v/>
      </c>
      <c r="H57" s="117"/>
      <c r="I57" s="116"/>
      <c r="J57" s="116"/>
      <c r="K57" s="118"/>
      <c r="L57" s="119"/>
      <c r="M57" s="113"/>
      <c r="N57" s="119"/>
      <c r="O57" s="119"/>
      <c r="P57" s="80"/>
    </row>
    <row r="58" spans="1:16" s="7" customFormat="1" ht="24.75" customHeight="1" outlineLevel="1" x14ac:dyDescent="0.3">
      <c r="A58" s="137">
        <v>11</v>
      </c>
      <c r="B58" s="117"/>
      <c r="C58" s="119"/>
      <c r="D58" s="116"/>
      <c r="E58" s="138"/>
      <c r="F58" s="138"/>
      <c r="G58" s="75" t="str">
        <f t="shared" si="1"/>
        <v/>
      </c>
      <c r="H58" s="117"/>
      <c r="I58" s="116"/>
      <c r="J58" s="116"/>
      <c r="K58" s="118"/>
      <c r="L58" s="119"/>
      <c r="M58" s="113"/>
      <c r="N58" s="119"/>
      <c r="O58" s="119"/>
      <c r="P58" s="80"/>
    </row>
    <row r="59" spans="1:16" s="7" customFormat="1" ht="24.75" customHeight="1" outlineLevel="1" x14ac:dyDescent="0.3">
      <c r="A59" s="137">
        <v>12</v>
      </c>
      <c r="B59" s="117"/>
      <c r="C59" s="119"/>
      <c r="D59" s="116"/>
      <c r="E59" s="138"/>
      <c r="F59" s="138"/>
      <c r="G59" s="75" t="str">
        <f t="shared" si="1"/>
        <v/>
      </c>
      <c r="H59" s="117"/>
      <c r="I59" s="116"/>
      <c r="J59" s="116"/>
      <c r="K59" s="118"/>
      <c r="L59" s="119"/>
      <c r="M59" s="113"/>
      <c r="N59" s="119"/>
      <c r="O59" s="119"/>
      <c r="P59" s="80"/>
    </row>
    <row r="60" spans="1:16" s="7" customFormat="1" ht="24.75" customHeight="1" outlineLevel="1" x14ac:dyDescent="0.3">
      <c r="A60" s="137">
        <v>13</v>
      </c>
      <c r="B60" s="117"/>
      <c r="C60" s="119"/>
      <c r="D60" s="116"/>
      <c r="E60" s="138"/>
      <c r="F60" s="138"/>
      <c r="G60" s="75" t="str">
        <f t="shared" si="1"/>
        <v/>
      </c>
      <c r="H60" s="117"/>
      <c r="I60" s="116"/>
      <c r="J60" s="116"/>
      <c r="K60" s="118"/>
      <c r="L60" s="119"/>
      <c r="M60" s="113"/>
      <c r="N60" s="119"/>
      <c r="O60" s="119"/>
      <c r="P60" s="80"/>
    </row>
    <row r="61" spans="1:16" s="7" customFormat="1" ht="24.75" customHeight="1" outlineLevel="1" x14ac:dyDescent="0.3">
      <c r="A61" s="137">
        <v>14</v>
      </c>
      <c r="B61" s="117"/>
      <c r="C61" s="119"/>
      <c r="D61" s="116"/>
      <c r="E61" s="138"/>
      <c r="F61" s="138"/>
      <c r="G61" s="75" t="str">
        <f t="shared" si="1"/>
        <v/>
      </c>
      <c r="H61" s="117"/>
      <c r="I61" s="116"/>
      <c r="J61" s="116"/>
      <c r="K61" s="118"/>
      <c r="L61" s="119"/>
      <c r="M61" s="113"/>
      <c r="N61" s="119"/>
      <c r="O61" s="119"/>
      <c r="P61" s="80"/>
    </row>
    <row r="62" spans="1:16" s="7" customFormat="1" ht="24.75" customHeight="1" outlineLevel="1" x14ac:dyDescent="0.3">
      <c r="A62" s="137">
        <v>15</v>
      </c>
      <c r="B62" s="117"/>
      <c r="C62" s="119"/>
      <c r="D62" s="116"/>
      <c r="E62" s="138"/>
      <c r="F62" s="138"/>
      <c r="G62" s="75" t="str">
        <f t="shared" si="1"/>
        <v/>
      </c>
      <c r="H62" s="117"/>
      <c r="I62" s="116"/>
      <c r="J62" s="116"/>
      <c r="K62" s="118"/>
      <c r="L62" s="119"/>
      <c r="M62" s="113"/>
      <c r="N62" s="119"/>
      <c r="O62" s="119"/>
      <c r="P62" s="80"/>
    </row>
    <row r="63" spans="1:16" s="7" customFormat="1" ht="24.75" customHeight="1" outlineLevel="1" x14ac:dyDescent="0.3">
      <c r="A63" s="137">
        <v>16</v>
      </c>
      <c r="B63" s="117"/>
      <c r="C63" s="119"/>
      <c r="D63" s="116"/>
      <c r="E63" s="138"/>
      <c r="F63" s="138"/>
      <c r="G63" s="75" t="str">
        <f t="shared" si="1"/>
        <v/>
      </c>
      <c r="H63" s="117"/>
      <c r="I63" s="116"/>
      <c r="J63" s="116"/>
      <c r="K63" s="118"/>
      <c r="L63" s="119"/>
      <c r="M63" s="113"/>
      <c r="N63" s="119"/>
      <c r="O63" s="119"/>
      <c r="P63" s="80"/>
    </row>
    <row r="64" spans="1:16" s="7" customFormat="1" ht="24.75" customHeight="1" outlineLevel="1" x14ac:dyDescent="0.3">
      <c r="A64" s="137">
        <v>17</v>
      </c>
      <c r="B64" s="117"/>
      <c r="C64" s="119"/>
      <c r="D64" s="116"/>
      <c r="E64" s="138"/>
      <c r="F64" s="138"/>
      <c r="G64" s="75" t="str">
        <f t="shared" si="1"/>
        <v/>
      </c>
      <c r="H64" s="117"/>
      <c r="I64" s="116"/>
      <c r="J64" s="116"/>
      <c r="K64" s="118"/>
      <c r="L64" s="119"/>
      <c r="M64" s="113"/>
      <c r="N64" s="119"/>
      <c r="O64" s="119"/>
      <c r="P64" s="80"/>
    </row>
    <row r="65" spans="1:16" s="7" customFormat="1" ht="24.75" customHeight="1" outlineLevel="1" x14ac:dyDescent="0.3">
      <c r="A65" s="137">
        <v>18</v>
      </c>
      <c r="B65" s="117"/>
      <c r="C65" s="119"/>
      <c r="D65" s="116"/>
      <c r="E65" s="138"/>
      <c r="F65" s="138"/>
      <c r="G65" s="75" t="str">
        <f t="shared" si="1"/>
        <v/>
      </c>
      <c r="H65" s="117"/>
      <c r="I65" s="116"/>
      <c r="J65" s="116"/>
      <c r="K65" s="118"/>
      <c r="L65" s="119"/>
      <c r="M65" s="113"/>
      <c r="N65" s="119"/>
      <c r="O65" s="119"/>
      <c r="P65" s="80"/>
    </row>
    <row r="66" spans="1:16" s="7" customFormat="1" ht="24.75" customHeight="1" outlineLevel="1" x14ac:dyDescent="0.3">
      <c r="A66" s="137">
        <v>19</v>
      </c>
      <c r="B66" s="117"/>
      <c r="C66" s="119"/>
      <c r="D66" s="116"/>
      <c r="E66" s="138"/>
      <c r="F66" s="138"/>
      <c r="G66" s="75" t="str">
        <f t="shared" si="1"/>
        <v/>
      </c>
      <c r="H66" s="117"/>
      <c r="I66" s="116"/>
      <c r="J66" s="116"/>
      <c r="K66" s="118"/>
      <c r="L66" s="119"/>
      <c r="M66" s="113"/>
      <c r="N66" s="119"/>
      <c r="O66" s="119"/>
      <c r="P66" s="80"/>
    </row>
    <row r="67" spans="1:16" s="7" customFormat="1" ht="24.75" customHeight="1" outlineLevel="1" x14ac:dyDescent="0.3">
      <c r="A67" s="137">
        <v>20</v>
      </c>
      <c r="B67" s="117"/>
      <c r="C67" s="119"/>
      <c r="D67" s="116"/>
      <c r="E67" s="138"/>
      <c r="F67" s="138"/>
      <c r="G67" s="75" t="str">
        <f t="shared" si="1"/>
        <v/>
      </c>
      <c r="H67" s="117"/>
      <c r="I67" s="116"/>
      <c r="J67" s="116"/>
      <c r="K67" s="118"/>
      <c r="L67" s="119"/>
      <c r="M67" s="113"/>
      <c r="N67" s="119"/>
      <c r="O67" s="119"/>
      <c r="P67" s="80"/>
    </row>
    <row r="68" spans="1:16" s="7" customFormat="1" ht="24.75" customHeight="1" outlineLevel="1" x14ac:dyDescent="0.3">
      <c r="A68" s="137">
        <v>21</v>
      </c>
      <c r="B68" s="117"/>
      <c r="C68" s="119"/>
      <c r="D68" s="116"/>
      <c r="E68" s="138"/>
      <c r="F68" s="138"/>
      <c r="G68" s="75" t="str">
        <f t="shared" si="1"/>
        <v/>
      </c>
      <c r="H68" s="117"/>
      <c r="I68" s="116"/>
      <c r="J68" s="116"/>
      <c r="K68" s="118"/>
      <c r="L68" s="119"/>
      <c r="M68" s="113"/>
      <c r="N68" s="119"/>
      <c r="O68" s="119"/>
      <c r="P68" s="80"/>
    </row>
    <row r="69" spans="1:16" s="7" customFormat="1" ht="24.75" customHeight="1" outlineLevel="1" x14ac:dyDescent="0.3">
      <c r="A69" s="137">
        <v>22</v>
      </c>
      <c r="B69" s="117"/>
      <c r="C69" s="119"/>
      <c r="D69" s="116"/>
      <c r="E69" s="138"/>
      <c r="F69" s="138"/>
      <c r="G69" s="75" t="str">
        <f t="shared" si="1"/>
        <v/>
      </c>
      <c r="H69" s="117"/>
      <c r="I69" s="116"/>
      <c r="J69" s="116"/>
      <c r="K69" s="118"/>
      <c r="L69" s="119"/>
      <c r="M69" s="113"/>
      <c r="N69" s="119"/>
      <c r="O69" s="119"/>
      <c r="P69" s="80"/>
    </row>
    <row r="70" spans="1:16" s="7" customFormat="1" ht="24.75" customHeight="1" outlineLevel="1" x14ac:dyDescent="0.3">
      <c r="A70" s="137">
        <v>23</v>
      </c>
      <c r="B70" s="117"/>
      <c r="C70" s="119"/>
      <c r="D70" s="116"/>
      <c r="E70" s="138"/>
      <c r="F70" s="138"/>
      <c r="G70" s="75" t="str">
        <f t="shared" si="1"/>
        <v/>
      </c>
      <c r="H70" s="117"/>
      <c r="I70" s="116"/>
      <c r="J70" s="116"/>
      <c r="K70" s="118"/>
      <c r="L70" s="119"/>
      <c r="M70" s="113"/>
      <c r="N70" s="119"/>
      <c r="O70" s="119"/>
      <c r="P70" s="80"/>
    </row>
    <row r="71" spans="1:16" s="7" customFormat="1" ht="24.75" customHeight="1" outlineLevel="1" x14ac:dyDescent="0.3">
      <c r="A71" s="137">
        <v>24</v>
      </c>
      <c r="B71" s="117"/>
      <c r="C71" s="119"/>
      <c r="D71" s="116"/>
      <c r="E71" s="138"/>
      <c r="F71" s="138"/>
      <c r="G71" s="75" t="str">
        <f t="shared" si="1"/>
        <v/>
      </c>
      <c r="H71" s="117"/>
      <c r="I71" s="116"/>
      <c r="J71" s="116"/>
      <c r="K71" s="118"/>
      <c r="L71" s="119"/>
      <c r="M71" s="113"/>
      <c r="N71" s="119"/>
      <c r="O71" s="119"/>
      <c r="P71" s="80"/>
    </row>
    <row r="72" spans="1:16" s="7" customFormat="1" ht="24.75" customHeight="1" outlineLevel="1" x14ac:dyDescent="0.3">
      <c r="A72" s="137">
        <v>25</v>
      </c>
      <c r="B72" s="117"/>
      <c r="C72" s="119"/>
      <c r="D72" s="116"/>
      <c r="E72" s="138"/>
      <c r="F72" s="138"/>
      <c r="G72" s="75" t="str">
        <f t="shared" si="1"/>
        <v/>
      </c>
      <c r="H72" s="117"/>
      <c r="I72" s="116"/>
      <c r="J72" s="116"/>
      <c r="K72" s="118"/>
      <c r="L72" s="119"/>
      <c r="M72" s="113"/>
      <c r="N72" s="119"/>
      <c r="O72" s="119"/>
      <c r="P72" s="80"/>
    </row>
    <row r="73" spans="1:16" s="7" customFormat="1" ht="24.75" customHeight="1" outlineLevel="1" x14ac:dyDescent="0.3">
      <c r="A73" s="137">
        <v>26</v>
      </c>
      <c r="B73" s="117"/>
      <c r="C73" s="119"/>
      <c r="D73" s="116"/>
      <c r="E73" s="138"/>
      <c r="F73" s="138"/>
      <c r="G73" s="75" t="str">
        <f t="shared" si="1"/>
        <v/>
      </c>
      <c r="H73" s="117"/>
      <c r="I73" s="116"/>
      <c r="J73" s="116"/>
      <c r="K73" s="118"/>
      <c r="L73" s="119"/>
      <c r="M73" s="113"/>
      <c r="N73" s="119"/>
      <c r="O73" s="119"/>
      <c r="P73" s="80"/>
    </row>
    <row r="74" spans="1:16" s="7" customFormat="1" ht="24.75" customHeight="1" outlineLevel="1" x14ac:dyDescent="0.3">
      <c r="A74" s="137">
        <v>27</v>
      </c>
      <c r="B74" s="117"/>
      <c r="C74" s="119"/>
      <c r="D74" s="116"/>
      <c r="E74" s="138"/>
      <c r="F74" s="138"/>
      <c r="G74" s="75" t="str">
        <f t="shared" si="1"/>
        <v/>
      </c>
      <c r="H74" s="117"/>
      <c r="I74" s="116"/>
      <c r="J74" s="116"/>
      <c r="K74" s="118"/>
      <c r="L74" s="119"/>
      <c r="M74" s="113"/>
      <c r="N74" s="119"/>
      <c r="O74" s="119"/>
      <c r="P74" s="80"/>
    </row>
    <row r="75" spans="1:16" s="7" customFormat="1" ht="24.75" customHeight="1" outlineLevel="1" x14ac:dyDescent="0.3">
      <c r="A75" s="137">
        <v>28</v>
      </c>
      <c r="B75" s="117"/>
      <c r="C75" s="119"/>
      <c r="D75" s="116"/>
      <c r="E75" s="138"/>
      <c r="F75" s="138"/>
      <c r="G75" s="75" t="str">
        <f t="shared" si="1"/>
        <v/>
      </c>
      <c r="H75" s="117"/>
      <c r="I75" s="116"/>
      <c r="J75" s="116"/>
      <c r="K75" s="118"/>
      <c r="L75" s="119"/>
      <c r="M75" s="113"/>
      <c r="N75" s="119"/>
      <c r="O75" s="119"/>
      <c r="P75" s="80"/>
    </row>
    <row r="76" spans="1:16" s="7" customFormat="1" ht="24.75" customHeight="1" outlineLevel="1" x14ac:dyDescent="0.3">
      <c r="A76" s="137">
        <v>29</v>
      </c>
      <c r="B76" s="117"/>
      <c r="C76" s="119"/>
      <c r="D76" s="116"/>
      <c r="E76" s="138"/>
      <c r="F76" s="138"/>
      <c r="G76" s="75" t="str">
        <f t="shared" si="1"/>
        <v/>
      </c>
      <c r="H76" s="117"/>
      <c r="I76" s="116"/>
      <c r="J76" s="116"/>
      <c r="K76" s="118"/>
      <c r="L76" s="119"/>
      <c r="M76" s="113"/>
      <c r="N76" s="119"/>
      <c r="O76" s="119"/>
      <c r="P76" s="80"/>
    </row>
    <row r="77" spans="1:16" s="7" customFormat="1" ht="24.75" customHeight="1" outlineLevel="1" x14ac:dyDescent="0.3">
      <c r="A77" s="137">
        <v>30</v>
      </c>
      <c r="B77" s="117"/>
      <c r="C77" s="119"/>
      <c r="D77" s="116"/>
      <c r="E77" s="138"/>
      <c r="F77" s="138"/>
      <c r="G77" s="75" t="str">
        <f t="shared" si="1"/>
        <v/>
      </c>
      <c r="H77" s="117"/>
      <c r="I77" s="116"/>
      <c r="J77" s="116"/>
      <c r="K77" s="118"/>
      <c r="L77" s="119"/>
      <c r="M77" s="113"/>
      <c r="N77" s="119"/>
      <c r="O77" s="119"/>
      <c r="P77" s="80"/>
    </row>
    <row r="78" spans="1:16" s="7" customFormat="1" ht="24.75" customHeight="1" outlineLevel="1" x14ac:dyDescent="0.3">
      <c r="A78" s="137">
        <v>31</v>
      </c>
      <c r="B78" s="117"/>
      <c r="C78" s="119"/>
      <c r="D78" s="116"/>
      <c r="E78" s="138"/>
      <c r="F78" s="138"/>
      <c r="G78" s="75" t="str">
        <f t="shared" si="1"/>
        <v/>
      </c>
      <c r="H78" s="117"/>
      <c r="I78" s="116"/>
      <c r="J78" s="116"/>
      <c r="K78" s="118"/>
      <c r="L78" s="119"/>
      <c r="M78" s="113"/>
      <c r="N78" s="119"/>
      <c r="O78" s="119"/>
      <c r="P78" s="80"/>
    </row>
    <row r="79" spans="1:16" s="7" customFormat="1" ht="24.75" customHeight="1" outlineLevel="1" x14ac:dyDescent="0.3">
      <c r="A79" s="137">
        <v>32</v>
      </c>
      <c r="B79" s="117"/>
      <c r="C79" s="119"/>
      <c r="D79" s="116"/>
      <c r="E79" s="138"/>
      <c r="F79" s="138"/>
      <c r="G79" s="75" t="str">
        <f t="shared" si="1"/>
        <v/>
      </c>
      <c r="H79" s="117"/>
      <c r="I79" s="116"/>
      <c r="J79" s="116"/>
      <c r="K79" s="118"/>
      <c r="L79" s="119"/>
      <c r="M79" s="113"/>
      <c r="N79" s="119"/>
      <c r="O79" s="119"/>
      <c r="P79" s="80"/>
    </row>
    <row r="80" spans="1:16" s="7" customFormat="1" ht="24.75" customHeight="1" outlineLevel="1" x14ac:dyDescent="0.3">
      <c r="A80" s="137">
        <v>33</v>
      </c>
      <c r="B80" s="117"/>
      <c r="C80" s="119"/>
      <c r="D80" s="116"/>
      <c r="E80" s="138"/>
      <c r="F80" s="138"/>
      <c r="G80" s="75" t="str">
        <f t="shared" ref="G80:G86" si="2">IF(AND(E80&lt;&gt;"",F80&lt;&gt;""),((F80-E80)/30),"")</f>
        <v/>
      </c>
      <c r="H80" s="117"/>
      <c r="I80" s="116"/>
      <c r="J80" s="116"/>
      <c r="K80" s="118"/>
      <c r="L80" s="119"/>
      <c r="M80" s="113"/>
      <c r="N80" s="119"/>
      <c r="O80" s="119"/>
      <c r="P80" s="80"/>
    </row>
    <row r="81" spans="1:16" s="7" customFormat="1" ht="24.75" customHeight="1" outlineLevel="1" x14ac:dyDescent="0.3">
      <c r="A81" s="137">
        <v>34</v>
      </c>
      <c r="B81" s="117"/>
      <c r="C81" s="119"/>
      <c r="D81" s="116"/>
      <c r="E81" s="138"/>
      <c r="F81" s="138"/>
      <c r="G81" s="75" t="str">
        <f t="shared" si="2"/>
        <v/>
      </c>
      <c r="H81" s="117"/>
      <c r="I81" s="116"/>
      <c r="J81" s="116"/>
      <c r="K81" s="118"/>
      <c r="L81" s="119"/>
      <c r="M81" s="113"/>
      <c r="N81" s="119"/>
      <c r="O81" s="119"/>
      <c r="P81" s="80"/>
    </row>
    <row r="82" spans="1:16" s="7" customFormat="1" ht="24.75" customHeight="1" outlineLevel="1" x14ac:dyDescent="0.3">
      <c r="A82" s="137">
        <v>35</v>
      </c>
      <c r="B82" s="117"/>
      <c r="C82" s="119"/>
      <c r="D82" s="116"/>
      <c r="E82" s="138"/>
      <c r="F82" s="138"/>
      <c r="G82" s="75" t="str">
        <f t="shared" si="2"/>
        <v/>
      </c>
      <c r="H82" s="117"/>
      <c r="I82" s="116"/>
      <c r="J82" s="116"/>
      <c r="K82" s="118"/>
      <c r="L82" s="119"/>
      <c r="M82" s="113"/>
      <c r="N82" s="119"/>
      <c r="O82" s="119"/>
      <c r="P82" s="80"/>
    </row>
    <row r="83" spans="1:16" s="7" customFormat="1" ht="24.75" customHeight="1" outlineLevel="1" x14ac:dyDescent="0.3">
      <c r="A83" s="137">
        <v>36</v>
      </c>
      <c r="B83" s="117"/>
      <c r="C83" s="119"/>
      <c r="D83" s="116"/>
      <c r="E83" s="138"/>
      <c r="F83" s="138"/>
      <c r="G83" s="75" t="str">
        <f t="shared" si="2"/>
        <v/>
      </c>
      <c r="H83" s="117"/>
      <c r="I83" s="116"/>
      <c r="J83" s="116"/>
      <c r="K83" s="118"/>
      <c r="L83" s="119"/>
      <c r="M83" s="113"/>
      <c r="N83" s="119"/>
      <c r="O83" s="119"/>
      <c r="P83" s="80"/>
    </row>
    <row r="84" spans="1:16" s="7" customFormat="1" ht="24.75" customHeight="1" outlineLevel="1" x14ac:dyDescent="0.3">
      <c r="A84" s="137">
        <v>37</v>
      </c>
      <c r="B84" s="117"/>
      <c r="C84" s="119"/>
      <c r="D84" s="116"/>
      <c r="E84" s="138"/>
      <c r="F84" s="138"/>
      <c r="G84" s="75" t="str">
        <f t="shared" si="2"/>
        <v/>
      </c>
      <c r="H84" s="117"/>
      <c r="I84" s="116"/>
      <c r="J84" s="116"/>
      <c r="K84" s="118"/>
      <c r="L84" s="119"/>
      <c r="M84" s="113"/>
      <c r="N84" s="119"/>
      <c r="O84" s="119"/>
      <c r="P84" s="80"/>
    </row>
    <row r="85" spans="1:16" s="7" customFormat="1" ht="24.75" customHeight="1" outlineLevel="1" x14ac:dyDescent="0.3">
      <c r="A85" s="137">
        <v>38</v>
      </c>
      <c r="B85" s="117"/>
      <c r="C85" s="119"/>
      <c r="D85" s="116"/>
      <c r="E85" s="138"/>
      <c r="F85" s="138"/>
      <c r="G85" s="75" t="str">
        <f t="shared" si="2"/>
        <v/>
      </c>
      <c r="H85" s="117"/>
      <c r="I85" s="116"/>
      <c r="J85" s="116"/>
      <c r="K85" s="118"/>
      <c r="L85" s="119"/>
      <c r="M85" s="113"/>
      <c r="N85" s="119"/>
      <c r="O85" s="119"/>
      <c r="P85" s="80"/>
    </row>
    <row r="86" spans="1:16" s="7" customFormat="1" ht="24.75" customHeight="1" outlineLevel="1" x14ac:dyDescent="0.3">
      <c r="A86" s="137">
        <v>39</v>
      </c>
      <c r="B86" s="117"/>
      <c r="C86" s="119"/>
      <c r="D86" s="116"/>
      <c r="E86" s="138"/>
      <c r="F86" s="138"/>
      <c r="G86" s="75" t="str">
        <f t="shared" si="2"/>
        <v/>
      </c>
      <c r="H86" s="117"/>
      <c r="I86" s="116"/>
      <c r="J86" s="116"/>
      <c r="K86" s="118"/>
      <c r="L86" s="119"/>
      <c r="M86" s="113"/>
      <c r="N86" s="119"/>
      <c r="O86" s="119"/>
      <c r="P86" s="80"/>
    </row>
    <row r="87" spans="1:16" s="7" customFormat="1" ht="24.75" customHeight="1" outlineLevel="1" x14ac:dyDescent="0.3">
      <c r="A87" s="137">
        <v>40</v>
      </c>
      <c r="B87" s="117"/>
      <c r="C87" s="119"/>
      <c r="D87" s="116"/>
      <c r="E87" s="138"/>
      <c r="F87" s="138"/>
      <c r="G87" s="75" t="str">
        <f t="shared" ref="G87:G94" si="3">IF(AND(E87&lt;&gt;"",F87&lt;&gt;""),((F87-E87)/30),"")</f>
        <v/>
      </c>
      <c r="H87" s="117"/>
      <c r="I87" s="116"/>
      <c r="J87" s="116"/>
      <c r="K87" s="118"/>
      <c r="L87" s="119"/>
      <c r="M87" s="113"/>
      <c r="N87" s="119"/>
      <c r="O87" s="119"/>
      <c r="P87" s="80"/>
    </row>
    <row r="88" spans="1:16" s="7" customFormat="1" ht="24.75" customHeight="1" outlineLevel="1" x14ac:dyDescent="0.3">
      <c r="A88" s="137">
        <v>41</v>
      </c>
      <c r="B88" s="117"/>
      <c r="C88" s="119"/>
      <c r="D88" s="116"/>
      <c r="E88" s="138"/>
      <c r="F88" s="138"/>
      <c r="G88" s="75" t="str">
        <f t="shared" si="3"/>
        <v/>
      </c>
      <c r="H88" s="117"/>
      <c r="I88" s="116"/>
      <c r="J88" s="116"/>
      <c r="K88" s="118"/>
      <c r="L88" s="119"/>
      <c r="M88" s="113"/>
      <c r="N88" s="119"/>
      <c r="O88" s="119"/>
      <c r="P88" s="80"/>
    </row>
    <row r="89" spans="1:16" s="7" customFormat="1" ht="24.75" customHeight="1" outlineLevel="1" x14ac:dyDescent="0.3">
      <c r="A89" s="137">
        <v>42</v>
      </c>
      <c r="B89" s="117"/>
      <c r="C89" s="119"/>
      <c r="D89" s="116"/>
      <c r="E89" s="138"/>
      <c r="F89" s="138"/>
      <c r="G89" s="75" t="str">
        <f t="shared" si="3"/>
        <v/>
      </c>
      <c r="H89" s="117"/>
      <c r="I89" s="116"/>
      <c r="J89" s="116"/>
      <c r="K89" s="118"/>
      <c r="L89" s="119"/>
      <c r="M89" s="113"/>
      <c r="N89" s="119"/>
      <c r="O89" s="119"/>
      <c r="P89" s="80"/>
    </row>
    <row r="90" spans="1:16" s="7" customFormat="1" ht="24.75" customHeight="1" outlineLevel="1" x14ac:dyDescent="0.3">
      <c r="A90" s="137">
        <v>43</v>
      </c>
      <c r="B90" s="117"/>
      <c r="C90" s="119"/>
      <c r="D90" s="116"/>
      <c r="E90" s="138"/>
      <c r="F90" s="138"/>
      <c r="G90" s="75" t="str">
        <f t="shared" si="3"/>
        <v/>
      </c>
      <c r="H90" s="117"/>
      <c r="I90" s="116"/>
      <c r="J90" s="116"/>
      <c r="K90" s="118"/>
      <c r="L90" s="119"/>
      <c r="M90" s="113"/>
      <c r="N90" s="119"/>
      <c r="O90" s="119"/>
      <c r="P90" s="80"/>
    </row>
    <row r="91" spans="1:16" s="7" customFormat="1" ht="24.75" customHeight="1" outlineLevel="1" x14ac:dyDescent="0.3">
      <c r="A91" s="137">
        <v>44</v>
      </c>
      <c r="B91" s="117"/>
      <c r="C91" s="119"/>
      <c r="D91" s="116"/>
      <c r="E91" s="138"/>
      <c r="F91" s="138"/>
      <c r="G91" s="75" t="str">
        <f t="shared" si="3"/>
        <v/>
      </c>
      <c r="H91" s="117"/>
      <c r="I91" s="116"/>
      <c r="J91" s="116"/>
      <c r="K91" s="118"/>
      <c r="L91" s="119"/>
      <c r="M91" s="113"/>
      <c r="N91" s="119"/>
      <c r="O91" s="119"/>
      <c r="P91" s="80"/>
    </row>
    <row r="92" spans="1:16" s="7" customFormat="1" ht="24.75" customHeight="1" outlineLevel="1" x14ac:dyDescent="0.3">
      <c r="A92" s="137">
        <v>45</v>
      </c>
      <c r="B92" s="117"/>
      <c r="C92" s="119"/>
      <c r="D92" s="116"/>
      <c r="E92" s="138"/>
      <c r="F92" s="138"/>
      <c r="G92" s="75" t="str">
        <f t="shared" si="3"/>
        <v/>
      </c>
      <c r="H92" s="117"/>
      <c r="I92" s="116"/>
      <c r="J92" s="116"/>
      <c r="K92" s="118"/>
      <c r="L92" s="119"/>
      <c r="M92" s="113"/>
      <c r="N92" s="119"/>
      <c r="O92" s="119"/>
      <c r="P92" s="80"/>
    </row>
    <row r="93" spans="1:16" s="7" customFormat="1" ht="24.75" customHeight="1" outlineLevel="1" x14ac:dyDescent="0.3">
      <c r="A93" s="137">
        <v>46</v>
      </c>
      <c r="B93" s="117"/>
      <c r="C93" s="119"/>
      <c r="D93" s="116"/>
      <c r="E93" s="138"/>
      <c r="F93" s="138"/>
      <c r="G93" s="75" t="str">
        <f>IF(AND(E93&lt;&gt;"",F93&lt;&gt;""),((F93-E93)/30),"")</f>
        <v/>
      </c>
      <c r="H93" s="117"/>
      <c r="I93" s="116"/>
      <c r="J93" s="116"/>
      <c r="K93" s="118"/>
      <c r="L93" s="119"/>
      <c r="M93" s="113"/>
      <c r="N93" s="119"/>
      <c r="O93" s="119"/>
      <c r="P93" s="80"/>
    </row>
    <row r="94" spans="1:16" s="7" customFormat="1" ht="24.75" customHeight="1" outlineLevel="1" x14ac:dyDescent="0.3">
      <c r="A94" s="137">
        <v>47</v>
      </c>
      <c r="B94" s="117"/>
      <c r="C94" s="119"/>
      <c r="D94" s="116"/>
      <c r="E94" s="138"/>
      <c r="F94" s="138"/>
      <c r="G94" s="75" t="str">
        <f t="shared" si="3"/>
        <v/>
      </c>
      <c r="H94" s="117"/>
      <c r="I94" s="116"/>
      <c r="J94" s="116"/>
      <c r="K94" s="118"/>
      <c r="L94" s="119"/>
      <c r="M94" s="113"/>
      <c r="N94" s="119"/>
      <c r="O94" s="119"/>
      <c r="P94" s="80"/>
    </row>
    <row r="95" spans="1:16" s="7" customFormat="1" ht="24.75" customHeight="1" outlineLevel="1" x14ac:dyDescent="0.3">
      <c r="A95" s="137">
        <v>48</v>
      </c>
      <c r="B95" s="117"/>
      <c r="C95" s="119"/>
      <c r="D95" s="116"/>
      <c r="E95" s="138"/>
      <c r="F95" s="138"/>
      <c r="G95" s="75" t="str">
        <f t="shared" si="1"/>
        <v/>
      </c>
      <c r="H95" s="117"/>
      <c r="I95" s="116"/>
      <c r="J95" s="116"/>
      <c r="K95" s="118"/>
      <c r="L95" s="119"/>
      <c r="M95" s="113"/>
      <c r="N95" s="119"/>
      <c r="O95" s="119"/>
      <c r="P95" s="80"/>
    </row>
    <row r="96" spans="1:16" s="7" customFormat="1" ht="24.75" customHeight="1" outlineLevel="1" x14ac:dyDescent="0.3">
      <c r="A96" s="137">
        <v>49</v>
      </c>
      <c r="B96" s="117"/>
      <c r="C96" s="119"/>
      <c r="D96" s="116"/>
      <c r="E96" s="138"/>
      <c r="F96" s="138"/>
      <c r="G96" s="75" t="str">
        <f t="shared" si="1"/>
        <v/>
      </c>
      <c r="H96" s="117"/>
      <c r="I96" s="116"/>
      <c r="J96" s="116"/>
      <c r="K96" s="118"/>
      <c r="L96" s="119"/>
      <c r="M96" s="113"/>
      <c r="N96" s="119"/>
      <c r="O96" s="119"/>
      <c r="P96" s="80"/>
    </row>
    <row r="97" spans="1:16" s="7" customFormat="1" ht="24.75" customHeight="1" outlineLevel="1" x14ac:dyDescent="0.3">
      <c r="A97" s="137">
        <v>50</v>
      </c>
      <c r="B97" s="117"/>
      <c r="C97" s="119"/>
      <c r="D97" s="116"/>
      <c r="E97" s="138"/>
      <c r="F97" s="138"/>
      <c r="G97" s="75" t="str">
        <f t="shared" si="1"/>
        <v/>
      </c>
      <c r="H97" s="117"/>
      <c r="I97" s="116"/>
      <c r="J97" s="116"/>
      <c r="K97" s="118"/>
      <c r="L97" s="119"/>
      <c r="M97" s="113"/>
      <c r="N97" s="119"/>
      <c r="O97" s="119"/>
      <c r="P97" s="80"/>
    </row>
    <row r="98" spans="1:16" s="7" customFormat="1" ht="24.75" customHeight="1" outlineLevel="1" x14ac:dyDescent="0.3">
      <c r="A98" s="137">
        <v>51</v>
      </c>
      <c r="B98" s="117"/>
      <c r="C98" s="119"/>
      <c r="D98" s="116"/>
      <c r="E98" s="138"/>
      <c r="F98" s="138"/>
      <c r="G98" s="75" t="str">
        <f t="shared" si="1"/>
        <v/>
      </c>
      <c r="H98" s="117"/>
      <c r="I98" s="116"/>
      <c r="J98" s="116"/>
      <c r="K98" s="118"/>
      <c r="L98" s="119"/>
      <c r="M98" s="113"/>
      <c r="N98" s="119"/>
      <c r="O98" s="119"/>
      <c r="P98" s="80"/>
    </row>
    <row r="99" spans="1:16" s="7" customFormat="1" ht="24.75" customHeight="1" outlineLevel="1" x14ac:dyDescent="0.3">
      <c r="A99" s="137">
        <v>52</v>
      </c>
      <c r="B99" s="117"/>
      <c r="C99" s="119"/>
      <c r="D99" s="116"/>
      <c r="E99" s="138"/>
      <c r="F99" s="138"/>
      <c r="G99" s="75" t="str">
        <f t="shared" si="1"/>
        <v/>
      </c>
      <c r="H99" s="117"/>
      <c r="I99" s="116"/>
      <c r="J99" s="116"/>
      <c r="K99" s="118"/>
      <c r="L99" s="119"/>
      <c r="M99" s="113"/>
      <c r="N99" s="119"/>
      <c r="O99" s="119"/>
      <c r="P99" s="80"/>
    </row>
    <row r="100" spans="1:16" s="7" customFormat="1" ht="24.75" customHeight="1" outlineLevel="1" x14ac:dyDescent="0.3">
      <c r="A100" s="137">
        <v>53</v>
      </c>
      <c r="B100" s="117"/>
      <c r="C100" s="119"/>
      <c r="D100" s="116"/>
      <c r="E100" s="138"/>
      <c r="F100" s="138"/>
      <c r="G100" s="75" t="str">
        <f t="shared" si="1"/>
        <v/>
      </c>
      <c r="H100" s="117"/>
      <c r="I100" s="116"/>
      <c r="J100" s="116"/>
      <c r="K100" s="118"/>
      <c r="L100" s="119"/>
      <c r="M100" s="113"/>
      <c r="N100" s="119"/>
      <c r="O100" s="119"/>
      <c r="P100" s="80"/>
    </row>
    <row r="101" spans="1:16" s="7" customFormat="1" ht="24.75" customHeight="1" outlineLevel="1" x14ac:dyDescent="0.3">
      <c r="A101" s="137">
        <v>54</v>
      </c>
      <c r="B101" s="117"/>
      <c r="C101" s="119"/>
      <c r="D101" s="116"/>
      <c r="E101" s="138"/>
      <c r="F101" s="138"/>
      <c r="G101" s="75" t="str">
        <f t="shared" si="1"/>
        <v/>
      </c>
      <c r="H101" s="117"/>
      <c r="I101" s="116"/>
      <c r="J101" s="116"/>
      <c r="K101" s="118"/>
      <c r="L101" s="119"/>
      <c r="M101" s="113"/>
      <c r="N101" s="119"/>
      <c r="O101" s="119"/>
      <c r="P101" s="80"/>
    </row>
    <row r="102" spans="1:16" s="7" customFormat="1" ht="24.75" customHeight="1" outlineLevel="1" x14ac:dyDescent="0.3">
      <c r="A102" s="137">
        <v>55</v>
      </c>
      <c r="B102" s="117"/>
      <c r="C102" s="119"/>
      <c r="D102" s="116"/>
      <c r="E102" s="138"/>
      <c r="F102" s="138"/>
      <c r="G102" s="75" t="str">
        <f t="shared" si="1"/>
        <v/>
      </c>
      <c r="H102" s="117"/>
      <c r="I102" s="116"/>
      <c r="J102" s="116"/>
      <c r="K102" s="118"/>
      <c r="L102" s="119"/>
      <c r="M102" s="113"/>
      <c r="N102" s="119"/>
      <c r="O102" s="119"/>
      <c r="P102" s="80"/>
    </row>
    <row r="103" spans="1:16" s="7" customFormat="1" ht="24.75" customHeight="1" outlineLevel="1" x14ac:dyDescent="0.3">
      <c r="A103" s="137">
        <v>56</v>
      </c>
      <c r="B103" s="117"/>
      <c r="C103" s="119"/>
      <c r="D103" s="116"/>
      <c r="E103" s="138"/>
      <c r="F103" s="138"/>
      <c r="G103" s="75" t="str">
        <f t="shared" si="1"/>
        <v/>
      </c>
      <c r="H103" s="117"/>
      <c r="I103" s="116"/>
      <c r="J103" s="116"/>
      <c r="K103" s="118"/>
      <c r="L103" s="119"/>
      <c r="M103" s="113"/>
      <c r="N103" s="119"/>
      <c r="O103" s="119"/>
      <c r="P103" s="80"/>
    </row>
    <row r="104" spans="1:16" s="7" customFormat="1" ht="24.75" customHeight="1" outlineLevel="1" x14ac:dyDescent="0.3">
      <c r="A104" s="137">
        <v>57</v>
      </c>
      <c r="B104" s="117"/>
      <c r="C104" s="119"/>
      <c r="D104" s="116"/>
      <c r="E104" s="138"/>
      <c r="F104" s="138"/>
      <c r="G104" s="75" t="str">
        <f t="shared" si="1"/>
        <v/>
      </c>
      <c r="H104" s="117"/>
      <c r="I104" s="116"/>
      <c r="J104" s="116"/>
      <c r="K104" s="118"/>
      <c r="L104" s="119"/>
      <c r="M104" s="113"/>
      <c r="N104" s="119"/>
      <c r="O104" s="119"/>
      <c r="P104" s="80"/>
    </row>
    <row r="105" spans="1:16" s="7" customFormat="1" ht="24.75" customHeight="1" outlineLevel="1" x14ac:dyDescent="0.3">
      <c r="A105" s="137">
        <v>58</v>
      </c>
      <c r="B105" s="117"/>
      <c r="C105" s="119"/>
      <c r="D105" s="116"/>
      <c r="E105" s="138"/>
      <c r="F105" s="138"/>
      <c r="G105" s="75" t="str">
        <f t="shared" si="1"/>
        <v/>
      </c>
      <c r="H105" s="117"/>
      <c r="I105" s="116"/>
      <c r="J105" s="116"/>
      <c r="K105" s="118"/>
      <c r="L105" s="119"/>
      <c r="M105" s="113"/>
      <c r="N105" s="119"/>
      <c r="O105" s="119"/>
      <c r="P105" s="80"/>
    </row>
    <row r="106" spans="1:16" s="7" customFormat="1" ht="24.75" customHeight="1" outlineLevel="1" x14ac:dyDescent="0.3">
      <c r="A106" s="137">
        <v>59</v>
      </c>
      <c r="B106" s="117"/>
      <c r="C106" s="119"/>
      <c r="D106" s="116"/>
      <c r="E106" s="138"/>
      <c r="F106" s="138"/>
      <c r="G106" s="75" t="str">
        <f t="shared" si="1"/>
        <v/>
      </c>
      <c r="H106" s="117"/>
      <c r="I106" s="116"/>
      <c r="J106" s="116"/>
      <c r="K106" s="118"/>
      <c r="L106" s="119"/>
      <c r="M106" s="113"/>
      <c r="N106" s="119"/>
      <c r="O106" s="119"/>
      <c r="P106" s="80"/>
    </row>
    <row r="107" spans="1:16" s="7" customFormat="1" ht="24.75" customHeight="1" outlineLevel="1" thickBot="1" x14ac:dyDescent="0.35">
      <c r="A107" s="137">
        <v>60</v>
      </c>
      <c r="B107" s="117"/>
      <c r="C107" s="119"/>
      <c r="D107" s="116"/>
      <c r="E107" s="138"/>
      <c r="F107" s="138"/>
      <c r="G107" s="75" t="str">
        <f t="shared" si="1"/>
        <v/>
      </c>
      <c r="H107" s="117"/>
      <c r="I107" s="116"/>
      <c r="J107" s="116"/>
      <c r="K107" s="118"/>
      <c r="L107" s="119"/>
      <c r="M107" s="113"/>
      <c r="N107" s="119"/>
      <c r="O107" s="119"/>
      <c r="P107" s="80"/>
    </row>
    <row r="108" spans="1:16" ht="29.4" customHeight="1" thickBot="1" x14ac:dyDescent="0.35">
      <c r="O108" s="178" t="str">
        <f>HYPERLINK("#Integrante_6!A1","INICIO")</f>
        <v>INICIO</v>
      </c>
    </row>
    <row r="109" spans="1:16" s="19" customFormat="1" ht="31.5" customHeight="1" thickBot="1" x14ac:dyDescent="0.35">
      <c r="A109" s="211" t="s">
        <v>2638</v>
      </c>
      <c r="B109" s="212"/>
      <c r="C109" s="212"/>
      <c r="D109" s="212"/>
      <c r="E109" s="212"/>
      <c r="F109" s="212"/>
      <c r="G109" s="212"/>
      <c r="H109" s="212"/>
      <c r="I109" s="212"/>
      <c r="J109" s="212"/>
      <c r="K109" s="212"/>
      <c r="L109" s="212"/>
      <c r="M109" s="212"/>
      <c r="N109" s="212"/>
      <c r="O109" s="213"/>
      <c r="P109" s="77"/>
    </row>
    <row r="110" spans="1:16" ht="15" customHeight="1" x14ac:dyDescent="0.3">
      <c r="A110" s="214" t="s">
        <v>2660</v>
      </c>
      <c r="B110" s="215"/>
      <c r="C110" s="215"/>
      <c r="D110" s="215"/>
      <c r="E110" s="215"/>
      <c r="F110" s="215"/>
      <c r="G110" s="215"/>
      <c r="H110" s="215"/>
      <c r="I110" s="215"/>
      <c r="J110" s="215"/>
      <c r="K110" s="215"/>
      <c r="L110" s="215"/>
      <c r="M110" s="215"/>
      <c r="N110" s="215"/>
      <c r="O110" s="216"/>
    </row>
    <row r="111" spans="1:16" ht="14.4" x14ac:dyDescent="0.3">
      <c r="A111" s="217"/>
      <c r="B111" s="218"/>
      <c r="C111" s="218"/>
      <c r="D111" s="218"/>
      <c r="E111" s="218"/>
      <c r="F111" s="218"/>
      <c r="G111" s="218"/>
      <c r="H111" s="218"/>
      <c r="I111" s="218"/>
      <c r="J111" s="218"/>
      <c r="K111" s="218"/>
      <c r="L111" s="218"/>
      <c r="M111" s="218"/>
      <c r="N111" s="218"/>
      <c r="O111" s="219"/>
    </row>
    <row r="112" spans="1:16" s="1" customFormat="1" ht="26.25" customHeight="1" x14ac:dyDescent="0.3">
      <c r="I112" s="224" t="s">
        <v>9</v>
      </c>
      <c r="J112" s="225"/>
      <c r="P112" s="78"/>
    </row>
    <row r="113" spans="1:16" s="1" customFormat="1" ht="44.25" customHeight="1" x14ac:dyDescent="0.3">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3">
      <c r="A114" s="136">
        <v>1</v>
      </c>
      <c r="B114" s="166" t="s">
        <v>2671</v>
      </c>
      <c r="C114" s="167" t="s">
        <v>31</v>
      </c>
      <c r="D114" s="116"/>
      <c r="E114" s="138"/>
      <c r="F114" s="138"/>
      <c r="G114" s="165" t="str">
        <f>IF(AND(E114&lt;&gt;"",F114&lt;&gt;""),((F114-E114)/30),"")</f>
        <v/>
      </c>
      <c r="H114" s="117"/>
      <c r="I114" s="116"/>
      <c r="J114" s="116"/>
      <c r="K114" s="118"/>
      <c r="L114" s="101" t="str">
        <f>+IF(AND(K114&gt;0,O114="Ejecución"),(K114/877802)*Tabla2815[[#This Row],[% participación]],IF(AND(K114&gt;0,O114&lt;&gt;"Ejecución"),"-",""))</f>
        <v/>
      </c>
      <c r="M114" s="119"/>
      <c r="N114" s="174" t="str">
        <f>+IF(M116="No",1,IF(M116="Si","Ingrese %",""))</f>
        <v/>
      </c>
      <c r="O114" s="170" t="s">
        <v>1150</v>
      </c>
      <c r="P114" s="79"/>
    </row>
    <row r="115" spans="1:16" s="6" customFormat="1" ht="24.75" customHeight="1" x14ac:dyDescent="0.3">
      <c r="A115" s="136">
        <v>2</v>
      </c>
      <c r="B115" s="166" t="s">
        <v>2671</v>
      </c>
      <c r="C115" s="167" t="s">
        <v>31</v>
      </c>
      <c r="D115" s="116"/>
      <c r="E115" s="138"/>
      <c r="F115" s="138"/>
      <c r="G115" s="165" t="str">
        <f t="shared" ref="G115:G160" si="4">IF(AND(E115&lt;&gt;"",F115&lt;&gt;""),((F115-E115)/30),"")</f>
        <v/>
      </c>
      <c r="H115" s="117"/>
      <c r="I115" s="116"/>
      <c r="J115" s="116"/>
      <c r="K115" s="68"/>
      <c r="L115" s="101" t="str">
        <f>+IF(AND(K115&gt;0,O115="Ejecución"),(K115/877802)*Tabla2815[[#This Row],[% participación]],IF(AND(K115&gt;0,O115&lt;&gt;"Ejecución"),"-",""))</f>
        <v/>
      </c>
      <c r="M115" s="119"/>
      <c r="N115" s="174" t="str">
        <f>+IF(M116="No",1,IF(M116="Si","Ingrese %",""))</f>
        <v/>
      </c>
      <c r="O115" s="170" t="s">
        <v>1150</v>
      </c>
      <c r="P115" s="79"/>
    </row>
    <row r="116" spans="1:16" s="6" customFormat="1" ht="24.75" customHeight="1" x14ac:dyDescent="0.3">
      <c r="A116" s="136">
        <v>3</v>
      </c>
      <c r="B116" s="166" t="s">
        <v>2671</v>
      </c>
      <c r="C116" s="167" t="s">
        <v>31</v>
      </c>
      <c r="D116" s="116"/>
      <c r="E116" s="138"/>
      <c r="F116" s="138"/>
      <c r="G116" s="165" t="str">
        <f t="shared" si="4"/>
        <v/>
      </c>
      <c r="H116" s="117"/>
      <c r="I116" s="116"/>
      <c r="J116" s="116"/>
      <c r="K116" s="68"/>
      <c r="L116" s="101" t="str">
        <f>+IF(AND(K116&gt;0,O116="Ejecución"),(K116/877802)*Tabla2815[[#This Row],[% participación]],IF(AND(K116&gt;0,O116&lt;&gt;"Ejecución"),"-",""))</f>
        <v/>
      </c>
      <c r="M116" s="119"/>
      <c r="N116" s="174" t="str">
        <f t="shared" ref="N116:N160" si="5">+IF(M116="No",1,IF(M116="Si","Ingrese %",""))</f>
        <v/>
      </c>
      <c r="O116" s="170" t="s">
        <v>1150</v>
      </c>
      <c r="P116" s="79"/>
    </row>
    <row r="117" spans="1:16" s="6" customFormat="1" ht="24.75" customHeight="1" outlineLevel="1" x14ac:dyDescent="0.3">
      <c r="A117" s="136">
        <v>4</v>
      </c>
      <c r="B117" s="166" t="s">
        <v>2671</v>
      </c>
      <c r="C117" s="167" t="s">
        <v>31</v>
      </c>
      <c r="D117" s="116"/>
      <c r="E117" s="138"/>
      <c r="F117" s="138"/>
      <c r="G117" s="165" t="str">
        <f t="shared" si="4"/>
        <v/>
      </c>
      <c r="H117" s="117"/>
      <c r="I117" s="116"/>
      <c r="J117" s="116"/>
      <c r="K117" s="68"/>
      <c r="L117" s="101" t="str">
        <f>+IF(AND(K117&gt;0,O117="Ejecución"),(K117/877802)*Tabla2815[[#This Row],[% participación]],IF(AND(K117&gt;0,O117&lt;&gt;"Ejecución"),"-",""))</f>
        <v/>
      </c>
      <c r="M117" s="119"/>
      <c r="N117" s="174" t="str">
        <f t="shared" si="5"/>
        <v/>
      </c>
      <c r="O117" s="170" t="s">
        <v>1150</v>
      </c>
      <c r="P117" s="79"/>
    </row>
    <row r="118" spans="1:16" s="7" customFormat="1" ht="24.75" customHeight="1" outlineLevel="1" x14ac:dyDescent="0.3">
      <c r="A118" s="137">
        <v>5</v>
      </c>
      <c r="B118" s="166" t="s">
        <v>2671</v>
      </c>
      <c r="C118" s="167" t="s">
        <v>31</v>
      </c>
      <c r="D118" s="116"/>
      <c r="E118" s="138"/>
      <c r="F118" s="138"/>
      <c r="G118" s="165" t="str">
        <f t="shared" si="4"/>
        <v/>
      </c>
      <c r="H118" s="117"/>
      <c r="I118" s="116"/>
      <c r="J118" s="116"/>
      <c r="K118" s="68"/>
      <c r="L118" s="101" t="str">
        <f>+IF(AND(K118&gt;0,O118="Ejecución"),(K118/877802)*Tabla2815[[#This Row],[% participación]],IF(AND(K118&gt;0,O118&lt;&gt;"Ejecución"),"-",""))</f>
        <v/>
      </c>
      <c r="M118" s="119"/>
      <c r="N118" s="174" t="str">
        <f t="shared" si="5"/>
        <v/>
      </c>
      <c r="O118" s="170" t="s">
        <v>1150</v>
      </c>
      <c r="P118" s="80"/>
    </row>
    <row r="119" spans="1:16" s="7" customFormat="1" ht="24.75" customHeight="1" outlineLevel="1" x14ac:dyDescent="0.3">
      <c r="A119" s="137">
        <v>6</v>
      </c>
      <c r="B119" s="166" t="s">
        <v>2671</v>
      </c>
      <c r="C119" s="167" t="s">
        <v>31</v>
      </c>
      <c r="D119" s="116"/>
      <c r="E119" s="138"/>
      <c r="F119" s="138"/>
      <c r="G119" s="165" t="str">
        <f t="shared" si="4"/>
        <v/>
      </c>
      <c r="H119" s="117"/>
      <c r="I119" s="116"/>
      <c r="J119" s="116"/>
      <c r="K119" s="68"/>
      <c r="L119" s="101" t="str">
        <f>+IF(AND(K119&gt;0,O119="Ejecución"),(K119/877802)*Tabla2815[[#This Row],[% participación]],IF(AND(K119&gt;0,O119&lt;&gt;"Ejecución"),"-",""))</f>
        <v/>
      </c>
      <c r="M119" s="119"/>
      <c r="N119" s="174" t="str">
        <f t="shared" si="5"/>
        <v/>
      </c>
      <c r="O119" s="170" t="s">
        <v>1150</v>
      </c>
      <c r="P119" s="80"/>
    </row>
    <row r="120" spans="1:16" s="7" customFormat="1" ht="24.75" customHeight="1" outlineLevel="1" x14ac:dyDescent="0.3">
      <c r="A120" s="137">
        <v>7</v>
      </c>
      <c r="B120" s="166" t="s">
        <v>2671</v>
      </c>
      <c r="C120" s="167" t="s">
        <v>31</v>
      </c>
      <c r="D120" s="116"/>
      <c r="E120" s="138"/>
      <c r="F120" s="138"/>
      <c r="G120" s="165" t="str">
        <f t="shared" si="4"/>
        <v/>
      </c>
      <c r="H120" s="117"/>
      <c r="I120" s="116"/>
      <c r="J120" s="116"/>
      <c r="K120" s="68"/>
      <c r="L120" s="101" t="str">
        <f>+IF(AND(K120&gt;0,O120="Ejecución"),(K120/877802)*Tabla2815[[#This Row],[% participación]],IF(AND(K120&gt;0,O120&lt;&gt;"Ejecución"),"-",""))</f>
        <v/>
      </c>
      <c r="M120" s="119"/>
      <c r="N120" s="174" t="str">
        <f t="shared" si="5"/>
        <v/>
      </c>
      <c r="O120" s="170" t="s">
        <v>1150</v>
      </c>
      <c r="P120" s="80"/>
    </row>
    <row r="121" spans="1:16" s="7" customFormat="1" ht="24.75" customHeight="1" outlineLevel="1" x14ac:dyDescent="0.3">
      <c r="A121" s="137">
        <v>8</v>
      </c>
      <c r="B121" s="166" t="s">
        <v>2671</v>
      </c>
      <c r="C121" s="167" t="s">
        <v>31</v>
      </c>
      <c r="D121" s="116"/>
      <c r="E121" s="138"/>
      <c r="F121" s="138"/>
      <c r="G121" s="165" t="str">
        <f t="shared" si="4"/>
        <v/>
      </c>
      <c r="H121" s="115"/>
      <c r="I121" s="116"/>
      <c r="J121" s="116"/>
      <c r="K121" s="68"/>
      <c r="L121" s="101" t="str">
        <f>+IF(AND(K121&gt;0,O121="Ejecución"),(K121/877802)*Tabla2815[[#This Row],[% participación]],IF(AND(K121&gt;0,O121&lt;&gt;"Ejecución"),"-",""))</f>
        <v/>
      </c>
      <c r="M121" s="119"/>
      <c r="N121" s="174" t="str">
        <f t="shared" si="5"/>
        <v/>
      </c>
      <c r="O121" s="170" t="s">
        <v>1150</v>
      </c>
      <c r="P121" s="80"/>
    </row>
    <row r="122" spans="1:16" s="7" customFormat="1" ht="24.75" customHeight="1" outlineLevel="1" x14ac:dyDescent="0.3">
      <c r="A122" s="137">
        <v>9</v>
      </c>
      <c r="B122" s="166" t="s">
        <v>2671</v>
      </c>
      <c r="C122" s="167" t="s">
        <v>31</v>
      </c>
      <c r="D122" s="116"/>
      <c r="E122" s="138"/>
      <c r="F122" s="138"/>
      <c r="G122" s="165" t="str">
        <f t="shared" si="4"/>
        <v/>
      </c>
      <c r="H122" s="117"/>
      <c r="I122" s="116"/>
      <c r="J122" s="116"/>
      <c r="K122" s="68"/>
      <c r="L122" s="101" t="str">
        <f>+IF(AND(K122&gt;0,O122="Ejecución"),(K122/877802)*Tabla2815[[#This Row],[% participación]],IF(AND(K122&gt;0,O122&lt;&gt;"Ejecución"),"-",""))</f>
        <v/>
      </c>
      <c r="M122" s="119"/>
      <c r="N122" s="174" t="str">
        <f t="shared" si="5"/>
        <v/>
      </c>
      <c r="O122" s="170" t="s">
        <v>1150</v>
      </c>
      <c r="P122" s="80"/>
    </row>
    <row r="123" spans="1:16" s="7" customFormat="1" ht="24.75" customHeight="1" outlineLevel="1" x14ac:dyDescent="0.3">
      <c r="A123" s="137">
        <v>10</v>
      </c>
      <c r="B123" s="166" t="s">
        <v>2671</v>
      </c>
      <c r="C123" s="167" t="s">
        <v>31</v>
      </c>
      <c r="D123" s="116"/>
      <c r="E123" s="138"/>
      <c r="F123" s="138"/>
      <c r="G123" s="165" t="str">
        <f t="shared" si="4"/>
        <v/>
      </c>
      <c r="H123" s="117"/>
      <c r="I123" s="116"/>
      <c r="J123" s="116"/>
      <c r="K123" s="68"/>
      <c r="L123" s="101" t="str">
        <f>+IF(AND(K123&gt;0,O123="Ejecución"),(K123/877802)*Tabla2815[[#This Row],[% participación]],IF(AND(K123&gt;0,O123&lt;&gt;"Ejecución"),"-",""))</f>
        <v/>
      </c>
      <c r="M123" s="119"/>
      <c r="N123" s="174" t="str">
        <f t="shared" si="5"/>
        <v/>
      </c>
      <c r="O123" s="170" t="s">
        <v>1150</v>
      </c>
      <c r="P123" s="80"/>
    </row>
    <row r="124" spans="1:16" s="7" customFormat="1" ht="24.75" customHeight="1" outlineLevel="1" x14ac:dyDescent="0.3">
      <c r="A124" s="137">
        <v>11</v>
      </c>
      <c r="B124" s="166" t="s">
        <v>2671</v>
      </c>
      <c r="C124" s="167" t="s">
        <v>31</v>
      </c>
      <c r="D124" s="116"/>
      <c r="E124" s="138"/>
      <c r="F124" s="138"/>
      <c r="G124" s="165" t="str">
        <f t="shared" si="4"/>
        <v/>
      </c>
      <c r="H124" s="117"/>
      <c r="I124" s="116"/>
      <c r="J124" s="116"/>
      <c r="K124" s="68"/>
      <c r="L124" s="101" t="str">
        <f>+IF(AND(K124&gt;0,O124="Ejecución"),(K124/877802)*Tabla2815[[#This Row],[% participación]],IF(AND(K124&gt;0,O124&lt;&gt;"Ejecución"),"-",""))</f>
        <v/>
      </c>
      <c r="M124" s="119"/>
      <c r="N124" s="174" t="str">
        <f t="shared" si="5"/>
        <v/>
      </c>
      <c r="O124" s="170" t="s">
        <v>1150</v>
      </c>
      <c r="P124" s="80"/>
    </row>
    <row r="125" spans="1:16" s="7" customFormat="1" ht="24.75" customHeight="1" outlineLevel="1" x14ac:dyDescent="0.3">
      <c r="A125" s="137">
        <v>12</v>
      </c>
      <c r="B125" s="166" t="s">
        <v>2671</v>
      </c>
      <c r="C125" s="167" t="s">
        <v>31</v>
      </c>
      <c r="D125" s="116"/>
      <c r="E125" s="138"/>
      <c r="F125" s="138"/>
      <c r="G125" s="165" t="str">
        <f t="shared" si="4"/>
        <v/>
      </c>
      <c r="H125" s="117"/>
      <c r="I125" s="116"/>
      <c r="J125" s="116"/>
      <c r="K125" s="68"/>
      <c r="L125" s="101" t="str">
        <f>+IF(AND(K125&gt;0,O125="Ejecución"),(K125/877802)*Tabla2815[[#This Row],[% participación]],IF(AND(K125&gt;0,O125&lt;&gt;"Ejecución"),"-",""))</f>
        <v/>
      </c>
      <c r="M125" s="119"/>
      <c r="N125" s="174" t="str">
        <f t="shared" si="5"/>
        <v/>
      </c>
      <c r="O125" s="170" t="s">
        <v>1150</v>
      </c>
      <c r="P125" s="80"/>
    </row>
    <row r="126" spans="1:16" s="7" customFormat="1" ht="24.75" customHeight="1" outlineLevel="1" x14ac:dyDescent="0.3">
      <c r="A126" s="137">
        <v>13</v>
      </c>
      <c r="B126" s="166" t="s">
        <v>2671</v>
      </c>
      <c r="C126" s="167" t="s">
        <v>31</v>
      </c>
      <c r="D126" s="116"/>
      <c r="E126" s="138"/>
      <c r="F126" s="138"/>
      <c r="G126" s="165" t="str">
        <f t="shared" si="4"/>
        <v/>
      </c>
      <c r="H126" s="117"/>
      <c r="I126" s="116"/>
      <c r="J126" s="116"/>
      <c r="K126" s="68"/>
      <c r="L126" s="101" t="str">
        <f>+IF(AND(K126&gt;0,O126="Ejecución"),(K126/877802)*Tabla2815[[#This Row],[% participación]],IF(AND(K126&gt;0,O126&lt;&gt;"Ejecución"),"-",""))</f>
        <v/>
      </c>
      <c r="M126" s="119"/>
      <c r="N126" s="174" t="str">
        <f t="shared" si="5"/>
        <v/>
      </c>
      <c r="O126" s="170" t="s">
        <v>1150</v>
      </c>
      <c r="P126" s="80"/>
    </row>
    <row r="127" spans="1:16" s="7" customFormat="1" ht="24.75" customHeight="1" outlineLevel="1" x14ac:dyDescent="0.3">
      <c r="A127" s="137">
        <v>14</v>
      </c>
      <c r="B127" s="166" t="s">
        <v>2671</v>
      </c>
      <c r="C127" s="167" t="s">
        <v>31</v>
      </c>
      <c r="D127" s="116"/>
      <c r="E127" s="138"/>
      <c r="F127" s="138"/>
      <c r="G127" s="165" t="str">
        <f t="shared" si="4"/>
        <v/>
      </c>
      <c r="H127" s="117"/>
      <c r="I127" s="116"/>
      <c r="J127" s="116"/>
      <c r="K127" s="68"/>
      <c r="L127" s="101" t="str">
        <f>+IF(AND(K127&gt;0,O127="Ejecución"),(K127/877802)*Tabla2815[[#This Row],[% participación]],IF(AND(K127&gt;0,O127&lt;&gt;"Ejecución"),"-",""))</f>
        <v/>
      </c>
      <c r="M127" s="119"/>
      <c r="N127" s="174" t="str">
        <f t="shared" si="5"/>
        <v/>
      </c>
      <c r="O127" s="170" t="s">
        <v>1150</v>
      </c>
      <c r="P127" s="80"/>
    </row>
    <row r="128" spans="1:16" s="7" customFormat="1" ht="24.75" customHeight="1" outlineLevel="1" x14ac:dyDescent="0.3">
      <c r="A128" s="137">
        <v>15</v>
      </c>
      <c r="B128" s="166" t="s">
        <v>2671</v>
      </c>
      <c r="C128" s="167" t="s">
        <v>31</v>
      </c>
      <c r="D128" s="116"/>
      <c r="E128" s="138"/>
      <c r="F128" s="138"/>
      <c r="G128" s="165" t="str">
        <f t="shared" si="4"/>
        <v/>
      </c>
      <c r="H128" s="117"/>
      <c r="I128" s="116"/>
      <c r="J128" s="116"/>
      <c r="K128" s="68"/>
      <c r="L128" s="101" t="str">
        <f>+IF(AND(K128&gt;0,O128="Ejecución"),(K128/877802)*Tabla2815[[#This Row],[% participación]],IF(AND(K128&gt;0,O128&lt;&gt;"Ejecución"),"-",""))</f>
        <v/>
      </c>
      <c r="M128" s="119"/>
      <c r="N128" s="174" t="str">
        <f t="shared" si="5"/>
        <v/>
      </c>
      <c r="O128" s="170" t="s">
        <v>1150</v>
      </c>
      <c r="P128" s="80"/>
    </row>
    <row r="129" spans="1:16" s="7" customFormat="1" ht="24.75" customHeight="1" outlineLevel="1" x14ac:dyDescent="0.3">
      <c r="A129" s="137">
        <v>16</v>
      </c>
      <c r="B129" s="166" t="s">
        <v>2671</v>
      </c>
      <c r="C129" s="167" t="s">
        <v>31</v>
      </c>
      <c r="D129" s="116"/>
      <c r="E129" s="138"/>
      <c r="F129" s="138"/>
      <c r="G129" s="165" t="str">
        <f t="shared" si="4"/>
        <v/>
      </c>
      <c r="H129" s="117"/>
      <c r="I129" s="116"/>
      <c r="J129" s="116"/>
      <c r="K129" s="68"/>
      <c r="L129" s="101" t="str">
        <f>+IF(AND(K129&gt;0,O129="Ejecución"),(K129/877802)*Tabla2815[[#This Row],[% participación]],IF(AND(K129&gt;0,O129&lt;&gt;"Ejecución"),"-",""))</f>
        <v/>
      </c>
      <c r="M129" s="119"/>
      <c r="N129" s="174" t="str">
        <f t="shared" si="5"/>
        <v/>
      </c>
      <c r="O129" s="170" t="s">
        <v>1150</v>
      </c>
      <c r="P129" s="80"/>
    </row>
    <row r="130" spans="1:16" s="7" customFormat="1" ht="24.75" customHeight="1" outlineLevel="1" x14ac:dyDescent="0.3">
      <c r="A130" s="137">
        <v>17</v>
      </c>
      <c r="B130" s="166" t="s">
        <v>2671</v>
      </c>
      <c r="C130" s="167" t="s">
        <v>31</v>
      </c>
      <c r="D130" s="116"/>
      <c r="E130" s="138"/>
      <c r="F130" s="138"/>
      <c r="G130" s="165" t="str">
        <f t="shared" si="4"/>
        <v/>
      </c>
      <c r="H130" s="117"/>
      <c r="I130" s="116"/>
      <c r="J130" s="116"/>
      <c r="K130" s="68"/>
      <c r="L130" s="101" t="str">
        <f>+IF(AND(K130&gt;0,O130="Ejecución"),(K130/877802)*Tabla2815[[#This Row],[% participación]],IF(AND(K130&gt;0,O130&lt;&gt;"Ejecución"),"-",""))</f>
        <v/>
      </c>
      <c r="M130" s="119"/>
      <c r="N130" s="174" t="str">
        <f t="shared" si="5"/>
        <v/>
      </c>
      <c r="O130" s="170" t="s">
        <v>1150</v>
      </c>
      <c r="P130" s="80"/>
    </row>
    <row r="131" spans="1:16" s="7" customFormat="1" ht="24.75" customHeight="1" outlineLevel="1" x14ac:dyDescent="0.3">
      <c r="A131" s="137">
        <v>18</v>
      </c>
      <c r="B131" s="166" t="s">
        <v>2671</v>
      </c>
      <c r="C131" s="167" t="s">
        <v>31</v>
      </c>
      <c r="D131" s="116"/>
      <c r="E131" s="138"/>
      <c r="F131" s="138"/>
      <c r="G131" s="165" t="str">
        <f t="shared" si="4"/>
        <v/>
      </c>
      <c r="H131" s="117"/>
      <c r="I131" s="116"/>
      <c r="J131" s="116"/>
      <c r="K131" s="68"/>
      <c r="L131" s="101" t="str">
        <f>+IF(AND(K131&gt;0,O131="Ejecución"),(K131/877802)*Tabla2815[[#This Row],[% participación]],IF(AND(K131&gt;0,O131&lt;&gt;"Ejecución"),"-",""))</f>
        <v/>
      </c>
      <c r="M131" s="119"/>
      <c r="N131" s="174" t="str">
        <f t="shared" si="5"/>
        <v/>
      </c>
      <c r="O131" s="170" t="s">
        <v>1150</v>
      </c>
      <c r="P131" s="80"/>
    </row>
    <row r="132" spans="1:16" s="7" customFormat="1" ht="24.75" customHeight="1" outlineLevel="1" x14ac:dyDescent="0.3">
      <c r="A132" s="137">
        <v>19</v>
      </c>
      <c r="B132" s="166" t="s">
        <v>2671</v>
      </c>
      <c r="C132" s="167" t="s">
        <v>31</v>
      </c>
      <c r="D132" s="116"/>
      <c r="E132" s="138"/>
      <c r="F132" s="138"/>
      <c r="G132" s="165" t="str">
        <f t="shared" si="4"/>
        <v/>
      </c>
      <c r="H132" s="117"/>
      <c r="I132" s="116"/>
      <c r="J132" s="116"/>
      <c r="K132" s="68"/>
      <c r="L132" s="101" t="str">
        <f>+IF(AND(K132&gt;0,O132="Ejecución"),(K132/877802)*Tabla2815[[#This Row],[% participación]],IF(AND(K132&gt;0,O132&lt;&gt;"Ejecución"),"-",""))</f>
        <v/>
      </c>
      <c r="M132" s="119"/>
      <c r="N132" s="174" t="str">
        <f t="shared" si="5"/>
        <v/>
      </c>
      <c r="O132" s="170" t="s">
        <v>1150</v>
      </c>
      <c r="P132" s="80"/>
    </row>
    <row r="133" spans="1:16" s="7" customFormat="1" ht="24.75" customHeight="1" outlineLevel="1" x14ac:dyDescent="0.3">
      <c r="A133" s="137">
        <v>20</v>
      </c>
      <c r="B133" s="166" t="s">
        <v>2671</v>
      </c>
      <c r="C133" s="167" t="s">
        <v>31</v>
      </c>
      <c r="D133" s="116"/>
      <c r="E133" s="138"/>
      <c r="F133" s="138"/>
      <c r="G133" s="165" t="str">
        <f t="shared" si="4"/>
        <v/>
      </c>
      <c r="H133" s="117"/>
      <c r="I133" s="116"/>
      <c r="J133" s="116"/>
      <c r="K133" s="68"/>
      <c r="L133" s="101" t="str">
        <f>+IF(AND(K133&gt;0,O133="Ejecución"),(K133/877802)*Tabla2815[[#This Row],[% participación]],IF(AND(K133&gt;0,O133&lt;&gt;"Ejecución"),"-",""))</f>
        <v/>
      </c>
      <c r="M133" s="119"/>
      <c r="N133" s="174" t="str">
        <f t="shared" si="5"/>
        <v/>
      </c>
      <c r="O133" s="170" t="s">
        <v>1150</v>
      </c>
      <c r="P133" s="80"/>
    </row>
    <row r="134" spans="1:16" s="7" customFormat="1" ht="24.75" customHeight="1" outlineLevel="1" x14ac:dyDescent="0.3">
      <c r="A134" s="137">
        <v>21</v>
      </c>
      <c r="B134" s="166" t="s">
        <v>2671</v>
      </c>
      <c r="C134" s="167" t="s">
        <v>31</v>
      </c>
      <c r="D134" s="116"/>
      <c r="E134" s="138"/>
      <c r="F134" s="138"/>
      <c r="G134" s="165" t="str">
        <f t="shared" si="4"/>
        <v/>
      </c>
      <c r="H134" s="117"/>
      <c r="I134" s="116"/>
      <c r="J134" s="116"/>
      <c r="K134" s="68"/>
      <c r="L134" s="101" t="str">
        <f>+IF(AND(K134&gt;0,O134="Ejecución"),(K134/877802)*Tabla2815[[#This Row],[% participación]],IF(AND(K134&gt;0,O134&lt;&gt;"Ejecución"),"-",""))</f>
        <v/>
      </c>
      <c r="M134" s="119"/>
      <c r="N134" s="174" t="str">
        <f t="shared" si="5"/>
        <v/>
      </c>
      <c r="O134" s="170" t="s">
        <v>1150</v>
      </c>
      <c r="P134" s="80"/>
    </row>
    <row r="135" spans="1:16" s="7" customFormat="1" ht="24.75" customHeight="1" outlineLevel="1" x14ac:dyDescent="0.3">
      <c r="A135" s="137">
        <v>22</v>
      </c>
      <c r="B135" s="166" t="s">
        <v>2671</v>
      </c>
      <c r="C135" s="167" t="s">
        <v>31</v>
      </c>
      <c r="D135" s="116"/>
      <c r="E135" s="138"/>
      <c r="F135" s="138"/>
      <c r="G135" s="165" t="str">
        <f t="shared" si="4"/>
        <v/>
      </c>
      <c r="H135" s="117"/>
      <c r="I135" s="116"/>
      <c r="J135" s="116"/>
      <c r="K135" s="68"/>
      <c r="L135" s="101" t="str">
        <f>+IF(AND(K135&gt;0,O135="Ejecución"),(K135/877802)*Tabla2815[[#This Row],[% participación]],IF(AND(K135&gt;0,O135&lt;&gt;"Ejecución"),"-",""))</f>
        <v/>
      </c>
      <c r="M135" s="119"/>
      <c r="N135" s="174" t="str">
        <f t="shared" si="5"/>
        <v/>
      </c>
      <c r="O135" s="170" t="s">
        <v>1150</v>
      </c>
      <c r="P135" s="80"/>
    </row>
    <row r="136" spans="1:16" s="7" customFormat="1" ht="24.75" customHeight="1" outlineLevel="1" x14ac:dyDescent="0.3">
      <c r="A136" s="137">
        <v>23</v>
      </c>
      <c r="B136" s="166" t="s">
        <v>2671</v>
      </c>
      <c r="C136" s="167" t="s">
        <v>31</v>
      </c>
      <c r="D136" s="116"/>
      <c r="E136" s="138"/>
      <c r="F136" s="138"/>
      <c r="G136" s="165" t="str">
        <f t="shared" si="4"/>
        <v/>
      </c>
      <c r="H136" s="117"/>
      <c r="I136" s="116"/>
      <c r="J136" s="116"/>
      <c r="K136" s="68"/>
      <c r="L136" s="101" t="str">
        <f>+IF(AND(K136&gt;0,O136="Ejecución"),(K136/877802)*Tabla2815[[#This Row],[% participación]],IF(AND(K136&gt;0,O136&lt;&gt;"Ejecución"),"-",""))</f>
        <v/>
      </c>
      <c r="M136" s="119"/>
      <c r="N136" s="174" t="str">
        <f t="shared" si="5"/>
        <v/>
      </c>
      <c r="O136" s="170" t="s">
        <v>1150</v>
      </c>
      <c r="P136" s="80"/>
    </row>
    <row r="137" spans="1:16" s="7" customFormat="1" ht="24.75" customHeight="1" outlineLevel="1" x14ac:dyDescent="0.3">
      <c r="A137" s="137">
        <v>24</v>
      </c>
      <c r="B137" s="166" t="s">
        <v>2671</v>
      </c>
      <c r="C137" s="167" t="s">
        <v>31</v>
      </c>
      <c r="D137" s="116"/>
      <c r="E137" s="138"/>
      <c r="F137" s="138"/>
      <c r="G137" s="165" t="str">
        <f t="shared" si="4"/>
        <v/>
      </c>
      <c r="H137" s="117"/>
      <c r="I137" s="116"/>
      <c r="J137" s="116"/>
      <c r="K137" s="68"/>
      <c r="L137" s="101" t="str">
        <f>+IF(AND(K137&gt;0,O137="Ejecución"),(K137/877802)*Tabla2815[[#This Row],[% participación]],IF(AND(K137&gt;0,O137&lt;&gt;"Ejecución"),"-",""))</f>
        <v/>
      </c>
      <c r="M137" s="119"/>
      <c r="N137" s="174" t="str">
        <f t="shared" si="5"/>
        <v/>
      </c>
      <c r="O137" s="170" t="s">
        <v>1150</v>
      </c>
      <c r="P137" s="80"/>
    </row>
    <row r="138" spans="1:16" s="7" customFormat="1" ht="24.75" customHeight="1" outlineLevel="1" x14ac:dyDescent="0.3">
      <c r="A138" s="137">
        <v>25</v>
      </c>
      <c r="B138" s="166" t="s">
        <v>2671</v>
      </c>
      <c r="C138" s="167" t="s">
        <v>31</v>
      </c>
      <c r="D138" s="116"/>
      <c r="E138" s="138"/>
      <c r="F138" s="138"/>
      <c r="G138" s="165" t="str">
        <f t="shared" si="4"/>
        <v/>
      </c>
      <c r="H138" s="117"/>
      <c r="I138" s="116"/>
      <c r="J138" s="116"/>
      <c r="K138" s="68"/>
      <c r="L138" s="101" t="str">
        <f>+IF(AND(K138&gt;0,O138="Ejecución"),(K138/877802)*Tabla2815[[#This Row],[% participación]],IF(AND(K138&gt;0,O138&lt;&gt;"Ejecución"),"-",""))</f>
        <v/>
      </c>
      <c r="M138" s="119"/>
      <c r="N138" s="174" t="str">
        <f t="shared" si="5"/>
        <v/>
      </c>
      <c r="O138" s="170" t="s">
        <v>1150</v>
      </c>
      <c r="P138" s="80"/>
    </row>
    <row r="139" spans="1:16" s="7" customFormat="1" ht="24.75" customHeight="1" outlineLevel="1" x14ac:dyDescent="0.3">
      <c r="A139" s="137">
        <v>26</v>
      </c>
      <c r="B139" s="166" t="s">
        <v>2671</v>
      </c>
      <c r="C139" s="167" t="s">
        <v>31</v>
      </c>
      <c r="D139" s="116"/>
      <c r="E139" s="138"/>
      <c r="F139" s="138"/>
      <c r="G139" s="165" t="str">
        <f t="shared" si="4"/>
        <v/>
      </c>
      <c r="H139" s="117"/>
      <c r="I139" s="116"/>
      <c r="J139" s="116"/>
      <c r="K139" s="68"/>
      <c r="L139" s="101" t="str">
        <f>+IF(AND(K139&gt;0,O139="Ejecución"),(K139/877802)*Tabla2815[[#This Row],[% participación]],IF(AND(K139&gt;0,O139&lt;&gt;"Ejecución"),"-",""))</f>
        <v/>
      </c>
      <c r="M139" s="119"/>
      <c r="N139" s="174" t="str">
        <f t="shared" si="5"/>
        <v/>
      </c>
      <c r="O139" s="170" t="s">
        <v>1150</v>
      </c>
      <c r="P139" s="80"/>
    </row>
    <row r="140" spans="1:16" s="7" customFormat="1" ht="24.75" customHeight="1" outlineLevel="1" x14ac:dyDescent="0.3">
      <c r="A140" s="137">
        <v>27</v>
      </c>
      <c r="B140" s="166" t="s">
        <v>2671</v>
      </c>
      <c r="C140" s="167" t="s">
        <v>31</v>
      </c>
      <c r="D140" s="116"/>
      <c r="E140" s="138"/>
      <c r="F140" s="138"/>
      <c r="G140" s="165" t="str">
        <f t="shared" si="4"/>
        <v/>
      </c>
      <c r="H140" s="117"/>
      <c r="I140" s="116"/>
      <c r="J140" s="116"/>
      <c r="K140" s="68"/>
      <c r="L140" s="101" t="str">
        <f>+IF(AND(K140&gt;0,O140="Ejecución"),(K140/877802)*Tabla2815[[#This Row],[% participación]],IF(AND(K140&gt;0,O140&lt;&gt;"Ejecución"),"-",""))</f>
        <v/>
      </c>
      <c r="M140" s="119"/>
      <c r="N140" s="174" t="str">
        <f t="shared" si="5"/>
        <v/>
      </c>
      <c r="O140" s="170" t="s">
        <v>1150</v>
      </c>
      <c r="P140" s="80"/>
    </row>
    <row r="141" spans="1:16" s="7" customFormat="1" ht="24.75" customHeight="1" outlineLevel="1" x14ac:dyDescent="0.3">
      <c r="A141" s="137">
        <v>28</v>
      </c>
      <c r="B141" s="166" t="s">
        <v>2671</v>
      </c>
      <c r="C141" s="167" t="s">
        <v>31</v>
      </c>
      <c r="D141" s="116"/>
      <c r="E141" s="138"/>
      <c r="F141" s="138"/>
      <c r="G141" s="165" t="str">
        <f t="shared" si="4"/>
        <v/>
      </c>
      <c r="H141" s="117"/>
      <c r="I141" s="116"/>
      <c r="J141" s="116"/>
      <c r="K141" s="68"/>
      <c r="L141" s="101" t="str">
        <f>+IF(AND(K141&gt;0,O141="Ejecución"),(K141/877802)*Tabla2815[[#This Row],[% participación]],IF(AND(K141&gt;0,O141&lt;&gt;"Ejecución"),"-",""))</f>
        <v/>
      </c>
      <c r="M141" s="119"/>
      <c r="N141" s="174" t="str">
        <f t="shared" si="5"/>
        <v/>
      </c>
      <c r="O141" s="170" t="s">
        <v>1150</v>
      </c>
      <c r="P141" s="80"/>
    </row>
    <row r="142" spans="1:16" s="7" customFormat="1" ht="24.75" customHeight="1" outlineLevel="1" x14ac:dyDescent="0.3">
      <c r="A142" s="137">
        <v>29</v>
      </c>
      <c r="B142" s="166" t="s">
        <v>2671</v>
      </c>
      <c r="C142" s="167" t="s">
        <v>31</v>
      </c>
      <c r="D142" s="116"/>
      <c r="E142" s="138"/>
      <c r="F142" s="138"/>
      <c r="G142" s="165" t="str">
        <f t="shared" si="4"/>
        <v/>
      </c>
      <c r="H142" s="117"/>
      <c r="I142" s="116"/>
      <c r="J142" s="116"/>
      <c r="K142" s="68"/>
      <c r="L142" s="101" t="str">
        <f>+IF(AND(K142&gt;0,O142="Ejecución"),(K142/877802)*Tabla2815[[#This Row],[% participación]],IF(AND(K142&gt;0,O142&lt;&gt;"Ejecución"),"-",""))</f>
        <v/>
      </c>
      <c r="M142" s="119"/>
      <c r="N142" s="174" t="str">
        <f t="shared" si="5"/>
        <v/>
      </c>
      <c r="O142" s="170" t="s">
        <v>1150</v>
      </c>
      <c r="P142" s="80"/>
    </row>
    <row r="143" spans="1:16" s="7" customFormat="1" ht="24.75" customHeight="1" outlineLevel="1" x14ac:dyDescent="0.3">
      <c r="A143" s="137">
        <v>30</v>
      </c>
      <c r="B143" s="166" t="s">
        <v>2671</v>
      </c>
      <c r="C143" s="167" t="s">
        <v>31</v>
      </c>
      <c r="D143" s="116"/>
      <c r="E143" s="138"/>
      <c r="F143" s="138"/>
      <c r="G143" s="165" t="str">
        <f t="shared" si="4"/>
        <v/>
      </c>
      <c r="H143" s="117"/>
      <c r="I143" s="116"/>
      <c r="J143" s="116"/>
      <c r="K143" s="68"/>
      <c r="L143" s="101" t="str">
        <f>+IF(AND(K143&gt;0,O143="Ejecución"),(K143/877802)*Tabla2815[[#This Row],[% participación]],IF(AND(K143&gt;0,O143&lt;&gt;"Ejecución"),"-",""))</f>
        <v/>
      </c>
      <c r="M143" s="119"/>
      <c r="N143" s="174" t="str">
        <f t="shared" si="5"/>
        <v/>
      </c>
      <c r="O143" s="170" t="s">
        <v>1150</v>
      </c>
      <c r="P143" s="80"/>
    </row>
    <row r="144" spans="1:16" s="7" customFormat="1" ht="24.75" customHeight="1" outlineLevel="1" x14ac:dyDescent="0.3">
      <c r="A144" s="137">
        <v>31</v>
      </c>
      <c r="B144" s="166" t="s">
        <v>2671</v>
      </c>
      <c r="C144" s="167" t="s">
        <v>31</v>
      </c>
      <c r="D144" s="116"/>
      <c r="E144" s="138"/>
      <c r="F144" s="138"/>
      <c r="G144" s="165" t="str">
        <f t="shared" si="4"/>
        <v/>
      </c>
      <c r="H144" s="117"/>
      <c r="I144" s="116"/>
      <c r="J144" s="116"/>
      <c r="K144" s="68"/>
      <c r="L144" s="101" t="str">
        <f>+IF(AND(K144&gt;0,O144="Ejecución"),(K144/877802)*Tabla2815[[#This Row],[% participación]],IF(AND(K144&gt;0,O144&lt;&gt;"Ejecución"),"-",""))</f>
        <v/>
      </c>
      <c r="M144" s="119"/>
      <c r="N144" s="174" t="str">
        <f t="shared" si="5"/>
        <v/>
      </c>
      <c r="O144" s="170" t="s">
        <v>1150</v>
      </c>
      <c r="P144" s="80"/>
    </row>
    <row r="145" spans="1:16" s="7" customFormat="1" ht="24.75" customHeight="1" outlineLevel="1" x14ac:dyDescent="0.3">
      <c r="A145" s="137">
        <v>32</v>
      </c>
      <c r="B145" s="166" t="s">
        <v>2671</v>
      </c>
      <c r="C145" s="167" t="s">
        <v>31</v>
      </c>
      <c r="D145" s="116"/>
      <c r="E145" s="138"/>
      <c r="F145" s="138"/>
      <c r="G145" s="165" t="str">
        <f t="shared" si="4"/>
        <v/>
      </c>
      <c r="H145" s="117"/>
      <c r="I145" s="116"/>
      <c r="J145" s="116"/>
      <c r="K145" s="68"/>
      <c r="L145" s="101" t="str">
        <f>+IF(AND(K145&gt;0,O145="Ejecución"),(K145/877802)*Tabla2815[[#This Row],[% participación]],IF(AND(K145&gt;0,O145&lt;&gt;"Ejecución"),"-",""))</f>
        <v/>
      </c>
      <c r="M145" s="119"/>
      <c r="N145" s="174" t="str">
        <f t="shared" si="5"/>
        <v/>
      </c>
      <c r="O145" s="170" t="s">
        <v>1150</v>
      </c>
      <c r="P145" s="80"/>
    </row>
    <row r="146" spans="1:16" s="7" customFormat="1" ht="24.75" customHeight="1" outlineLevel="1" x14ac:dyDescent="0.3">
      <c r="A146" s="137">
        <v>33</v>
      </c>
      <c r="B146" s="166" t="s">
        <v>2671</v>
      </c>
      <c r="C146" s="167" t="s">
        <v>31</v>
      </c>
      <c r="D146" s="116"/>
      <c r="E146" s="138"/>
      <c r="F146" s="138"/>
      <c r="G146" s="165" t="str">
        <f t="shared" si="4"/>
        <v/>
      </c>
      <c r="H146" s="117"/>
      <c r="I146" s="116"/>
      <c r="J146" s="116"/>
      <c r="K146" s="68"/>
      <c r="L146" s="101" t="str">
        <f>+IF(AND(K146&gt;0,O146="Ejecución"),(K146/877802)*Tabla2815[[#This Row],[% participación]],IF(AND(K146&gt;0,O146&lt;&gt;"Ejecución"),"-",""))</f>
        <v/>
      </c>
      <c r="M146" s="119"/>
      <c r="N146" s="174" t="str">
        <f t="shared" si="5"/>
        <v/>
      </c>
      <c r="O146" s="170" t="s">
        <v>1150</v>
      </c>
      <c r="P146" s="80"/>
    </row>
    <row r="147" spans="1:16" s="7" customFormat="1" ht="24.75" customHeight="1" outlineLevel="1" x14ac:dyDescent="0.3">
      <c r="A147" s="137">
        <v>34</v>
      </c>
      <c r="B147" s="166" t="s">
        <v>2671</v>
      </c>
      <c r="C147" s="167" t="s">
        <v>31</v>
      </c>
      <c r="D147" s="116"/>
      <c r="E147" s="138"/>
      <c r="F147" s="138"/>
      <c r="G147" s="165" t="str">
        <f t="shared" si="4"/>
        <v/>
      </c>
      <c r="H147" s="117"/>
      <c r="I147" s="116"/>
      <c r="J147" s="116"/>
      <c r="K147" s="68"/>
      <c r="L147" s="101" t="str">
        <f>+IF(AND(K147&gt;0,O147="Ejecución"),(K147/877802)*Tabla2815[[#This Row],[% participación]],IF(AND(K147&gt;0,O147&lt;&gt;"Ejecución"),"-",""))</f>
        <v/>
      </c>
      <c r="M147" s="119"/>
      <c r="N147" s="174" t="str">
        <f t="shared" si="5"/>
        <v/>
      </c>
      <c r="O147" s="170" t="s">
        <v>1150</v>
      </c>
      <c r="P147" s="80"/>
    </row>
    <row r="148" spans="1:16" s="7" customFormat="1" ht="24.75" customHeight="1" outlineLevel="1" x14ac:dyDescent="0.3">
      <c r="A148" s="137">
        <v>35</v>
      </c>
      <c r="B148" s="166" t="s">
        <v>2671</v>
      </c>
      <c r="C148" s="167" t="s">
        <v>31</v>
      </c>
      <c r="D148" s="116"/>
      <c r="E148" s="138"/>
      <c r="F148" s="138"/>
      <c r="G148" s="165" t="str">
        <f t="shared" si="4"/>
        <v/>
      </c>
      <c r="H148" s="117"/>
      <c r="I148" s="116"/>
      <c r="J148" s="116"/>
      <c r="K148" s="68"/>
      <c r="L148" s="101" t="str">
        <f>+IF(AND(K148&gt;0,O148="Ejecución"),(K148/877802)*Tabla2815[[#This Row],[% participación]],IF(AND(K148&gt;0,O148&lt;&gt;"Ejecución"),"-",""))</f>
        <v/>
      </c>
      <c r="M148" s="119"/>
      <c r="N148" s="174" t="str">
        <f t="shared" si="5"/>
        <v/>
      </c>
      <c r="O148" s="170" t="s">
        <v>1150</v>
      </c>
      <c r="P148" s="80"/>
    </row>
    <row r="149" spans="1:16" s="7" customFormat="1" ht="24.75" customHeight="1" outlineLevel="1" x14ac:dyDescent="0.3">
      <c r="A149" s="137">
        <v>36</v>
      </c>
      <c r="B149" s="166" t="s">
        <v>2671</v>
      </c>
      <c r="C149" s="167" t="s">
        <v>31</v>
      </c>
      <c r="D149" s="116"/>
      <c r="E149" s="138"/>
      <c r="F149" s="138"/>
      <c r="G149" s="165" t="str">
        <f t="shared" si="4"/>
        <v/>
      </c>
      <c r="H149" s="117"/>
      <c r="I149" s="116"/>
      <c r="J149" s="116"/>
      <c r="K149" s="68"/>
      <c r="L149" s="101" t="str">
        <f>+IF(AND(K149&gt;0,O149="Ejecución"),(K149/877802)*Tabla2815[[#This Row],[% participación]],IF(AND(K149&gt;0,O149&lt;&gt;"Ejecución"),"-",""))</f>
        <v/>
      </c>
      <c r="M149" s="119"/>
      <c r="N149" s="174" t="str">
        <f t="shared" si="5"/>
        <v/>
      </c>
      <c r="O149" s="170" t="s">
        <v>1150</v>
      </c>
      <c r="P149" s="80"/>
    </row>
    <row r="150" spans="1:16" s="7" customFormat="1" ht="24.75" customHeight="1" outlineLevel="1" x14ac:dyDescent="0.3">
      <c r="A150" s="137">
        <v>37</v>
      </c>
      <c r="B150" s="166" t="s">
        <v>2671</v>
      </c>
      <c r="C150" s="167" t="s">
        <v>31</v>
      </c>
      <c r="D150" s="116"/>
      <c r="E150" s="138"/>
      <c r="F150" s="138"/>
      <c r="G150" s="165" t="str">
        <f t="shared" si="4"/>
        <v/>
      </c>
      <c r="H150" s="117"/>
      <c r="I150" s="116"/>
      <c r="J150" s="116"/>
      <c r="K150" s="68"/>
      <c r="L150" s="101" t="str">
        <f>+IF(AND(K150&gt;0,O150="Ejecución"),(K150/877802)*Tabla2815[[#This Row],[% participación]],IF(AND(K150&gt;0,O150&lt;&gt;"Ejecución"),"-",""))</f>
        <v/>
      </c>
      <c r="M150" s="119"/>
      <c r="N150" s="174" t="str">
        <f t="shared" si="5"/>
        <v/>
      </c>
      <c r="O150" s="170" t="s">
        <v>1150</v>
      </c>
      <c r="P150" s="80"/>
    </row>
    <row r="151" spans="1:16" s="7" customFormat="1" ht="24.75" customHeight="1" outlineLevel="1" x14ac:dyDescent="0.3">
      <c r="A151" s="137">
        <v>38</v>
      </c>
      <c r="B151" s="166" t="s">
        <v>2671</v>
      </c>
      <c r="C151" s="167" t="s">
        <v>31</v>
      </c>
      <c r="D151" s="116"/>
      <c r="E151" s="138"/>
      <c r="F151" s="138"/>
      <c r="G151" s="165" t="str">
        <f t="shared" si="4"/>
        <v/>
      </c>
      <c r="H151" s="117"/>
      <c r="I151" s="116"/>
      <c r="J151" s="116"/>
      <c r="K151" s="68"/>
      <c r="L151" s="101" t="str">
        <f>+IF(AND(K151&gt;0,O151="Ejecución"),(K151/877802)*Tabla2815[[#This Row],[% participación]],IF(AND(K151&gt;0,O151&lt;&gt;"Ejecución"),"-",""))</f>
        <v/>
      </c>
      <c r="M151" s="119"/>
      <c r="N151" s="174" t="str">
        <f t="shared" si="5"/>
        <v/>
      </c>
      <c r="O151" s="170" t="s">
        <v>1150</v>
      </c>
      <c r="P151" s="80"/>
    </row>
    <row r="152" spans="1:16" s="7" customFormat="1" ht="24.75" customHeight="1" outlineLevel="1" x14ac:dyDescent="0.3">
      <c r="A152" s="137">
        <v>39</v>
      </c>
      <c r="B152" s="166" t="s">
        <v>2671</v>
      </c>
      <c r="C152" s="167" t="s">
        <v>31</v>
      </c>
      <c r="D152" s="116"/>
      <c r="E152" s="138"/>
      <c r="F152" s="138"/>
      <c r="G152" s="165" t="str">
        <f t="shared" si="4"/>
        <v/>
      </c>
      <c r="H152" s="117"/>
      <c r="I152" s="116"/>
      <c r="J152" s="116"/>
      <c r="K152" s="68"/>
      <c r="L152" s="101" t="str">
        <f>+IF(AND(K152&gt;0,O152="Ejecución"),(K152/877802)*Tabla2815[[#This Row],[% participación]],IF(AND(K152&gt;0,O152&lt;&gt;"Ejecución"),"-",""))</f>
        <v/>
      </c>
      <c r="M152" s="119"/>
      <c r="N152" s="174" t="str">
        <f t="shared" si="5"/>
        <v/>
      </c>
      <c r="O152" s="170" t="s">
        <v>1150</v>
      </c>
      <c r="P152" s="80"/>
    </row>
    <row r="153" spans="1:16" s="7" customFormat="1" ht="24.75" customHeight="1" outlineLevel="1" x14ac:dyDescent="0.3">
      <c r="A153" s="137">
        <v>40</v>
      </c>
      <c r="B153" s="166" t="s">
        <v>2671</v>
      </c>
      <c r="C153" s="167" t="s">
        <v>31</v>
      </c>
      <c r="D153" s="116"/>
      <c r="E153" s="138"/>
      <c r="F153" s="138"/>
      <c r="G153" s="165" t="str">
        <f t="shared" si="4"/>
        <v/>
      </c>
      <c r="H153" s="117"/>
      <c r="I153" s="116"/>
      <c r="J153" s="116"/>
      <c r="K153" s="68"/>
      <c r="L153" s="101" t="str">
        <f>+IF(AND(K153&gt;0,O153="Ejecución"),(K153/877802)*Tabla2815[[#This Row],[% participación]],IF(AND(K153&gt;0,O153&lt;&gt;"Ejecución"),"-",""))</f>
        <v/>
      </c>
      <c r="M153" s="119"/>
      <c r="N153" s="174" t="str">
        <f t="shared" si="5"/>
        <v/>
      </c>
      <c r="O153" s="170" t="s">
        <v>1150</v>
      </c>
      <c r="P153" s="80"/>
    </row>
    <row r="154" spans="1:16" s="7" customFormat="1" ht="24.75" customHeight="1" outlineLevel="1" x14ac:dyDescent="0.3">
      <c r="A154" s="137">
        <v>41</v>
      </c>
      <c r="B154" s="166" t="s">
        <v>2671</v>
      </c>
      <c r="C154" s="167" t="s">
        <v>31</v>
      </c>
      <c r="D154" s="116"/>
      <c r="E154" s="138"/>
      <c r="F154" s="138"/>
      <c r="G154" s="165" t="str">
        <f t="shared" si="4"/>
        <v/>
      </c>
      <c r="H154" s="117"/>
      <c r="I154" s="116"/>
      <c r="J154" s="116"/>
      <c r="K154" s="68"/>
      <c r="L154" s="101" t="str">
        <f>+IF(AND(K154&gt;0,O154="Ejecución"),(K154/877802)*Tabla2815[[#This Row],[% participación]],IF(AND(K154&gt;0,O154&lt;&gt;"Ejecución"),"-",""))</f>
        <v/>
      </c>
      <c r="M154" s="119"/>
      <c r="N154" s="174" t="str">
        <f t="shared" si="5"/>
        <v/>
      </c>
      <c r="O154" s="170" t="s">
        <v>1150</v>
      </c>
      <c r="P154" s="80"/>
    </row>
    <row r="155" spans="1:16" s="7" customFormat="1" ht="24.75" customHeight="1" outlineLevel="1" x14ac:dyDescent="0.3">
      <c r="A155" s="137">
        <v>42</v>
      </c>
      <c r="B155" s="166" t="s">
        <v>2671</v>
      </c>
      <c r="C155" s="167" t="s">
        <v>31</v>
      </c>
      <c r="D155" s="116"/>
      <c r="E155" s="138"/>
      <c r="F155" s="138"/>
      <c r="G155" s="165" t="str">
        <f t="shared" si="4"/>
        <v/>
      </c>
      <c r="H155" s="117"/>
      <c r="I155" s="116"/>
      <c r="J155" s="116"/>
      <c r="K155" s="68"/>
      <c r="L155" s="101" t="str">
        <f>+IF(AND(K155&gt;0,O155="Ejecución"),(K155/877802)*Tabla2815[[#This Row],[% participación]],IF(AND(K155&gt;0,O155&lt;&gt;"Ejecución"),"-",""))</f>
        <v/>
      </c>
      <c r="M155" s="119"/>
      <c r="N155" s="174" t="str">
        <f t="shared" si="5"/>
        <v/>
      </c>
      <c r="O155" s="170" t="s">
        <v>1150</v>
      </c>
      <c r="P155" s="80"/>
    </row>
    <row r="156" spans="1:16" s="7" customFormat="1" ht="24" customHeight="1" outlineLevel="1" x14ac:dyDescent="0.3">
      <c r="A156" s="137">
        <v>43</v>
      </c>
      <c r="B156" s="166" t="s">
        <v>2671</v>
      </c>
      <c r="C156" s="167" t="s">
        <v>31</v>
      </c>
      <c r="D156" s="116"/>
      <c r="E156" s="138"/>
      <c r="F156" s="138"/>
      <c r="G156" s="165" t="str">
        <f t="shared" si="4"/>
        <v/>
      </c>
      <c r="H156" s="117"/>
      <c r="I156" s="116"/>
      <c r="J156" s="116"/>
      <c r="K156" s="68"/>
      <c r="L156" s="101" t="str">
        <f>+IF(AND(K156&gt;0,O156="Ejecución"),(K156/877802)*Tabla2815[[#This Row],[% participación]],IF(AND(K156&gt;0,O156&lt;&gt;"Ejecución"),"-",""))</f>
        <v/>
      </c>
      <c r="M156" s="119"/>
      <c r="N156" s="174" t="str">
        <f t="shared" si="5"/>
        <v/>
      </c>
      <c r="O156" s="170" t="s">
        <v>1150</v>
      </c>
      <c r="P156" s="80"/>
    </row>
    <row r="157" spans="1:16" s="7" customFormat="1" ht="24.75" customHeight="1" outlineLevel="1" x14ac:dyDescent="0.3">
      <c r="A157" s="137">
        <v>44</v>
      </c>
      <c r="B157" s="166" t="s">
        <v>2671</v>
      </c>
      <c r="C157" s="167" t="s">
        <v>31</v>
      </c>
      <c r="D157" s="116"/>
      <c r="E157" s="138"/>
      <c r="F157" s="138"/>
      <c r="G157" s="165" t="str">
        <f t="shared" si="4"/>
        <v/>
      </c>
      <c r="H157" s="117"/>
      <c r="I157" s="116"/>
      <c r="J157" s="116"/>
      <c r="K157" s="68"/>
      <c r="L157" s="101" t="str">
        <f>+IF(AND(K157&gt;0,O157="Ejecución"),(K157/877802)*Tabla2815[[#This Row],[% participación]],IF(AND(K157&gt;0,O157&lt;&gt;"Ejecución"),"-",""))</f>
        <v/>
      </c>
      <c r="M157" s="119"/>
      <c r="N157" s="174" t="str">
        <f t="shared" si="5"/>
        <v/>
      </c>
      <c r="O157" s="170" t="s">
        <v>1150</v>
      </c>
      <c r="P157" s="80"/>
    </row>
    <row r="158" spans="1:16" s="7" customFormat="1" ht="24.75" customHeight="1" outlineLevel="1" x14ac:dyDescent="0.3">
      <c r="A158" s="137">
        <v>45</v>
      </c>
      <c r="B158" s="166" t="s">
        <v>2671</v>
      </c>
      <c r="C158" s="167" t="s">
        <v>31</v>
      </c>
      <c r="D158" s="116"/>
      <c r="E158" s="138"/>
      <c r="F158" s="138"/>
      <c r="G158" s="165" t="str">
        <f t="shared" si="4"/>
        <v/>
      </c>
      <c r="H158" s="117"/>
      <c r="I158" s="116"/>
      <c r="J158" s="116"/>
      <c r="K158" s="68"/>
      <c r="L158" s="101" t="str">
        <f>+IF(AND(K158&gt;0,O158="Ejecución"),(K158/877802)*Tabla2815[[#This Row],[% participación]],IF(AND(K158&gt;0,O158&lt;&gt;"Ejecución"),"-",""))</f>
        <v/>
      </c>
      <c r="M158" s="119"/>
      <c r="N158" s="174" t="str">
        <f t="shared" si="5"/>
        <v/>
      </c>
      <c r="O158" s="170" t="s">
        <v>1150</v>
      </c>
      <c r="P158" s="80"/>
    </row>
    <row r="159" spans="1:16" s="7" customFormat="1" ht="24.75" customHeight="1" outlineLevel="1" x14ac:dyDescent="0.3">
      <c r="A159" s="137">
        <v>46</v>
      </c>
      <c r="B159" s="166" t="s">
        <v>2671</v>
      </c>
      <c r="C159" s="167" t="s">
        <v>31</v>
      </c>
      <c r="D159" s="116"/>
      <c r="E159" s="138"/>
      <c r="F159" s="138"/>
      <c r="G159" s="165" t="str">
        <f t="shared" si="4"/>
        <v/>
      </c>
      <c r="H159" s="117"/>
      <c r="I159" s="116"/>
      <c r="J159" s="116"/>
      <c r="K159" s="68"/>
      <c r="L159" s="101" t="str">
        <f>+IF(AND(K159&gt;0,O159="Ejecución"),(K159/877802)*Tabla2815[[#This Row],[% participación]],IF(AND(K159&gt;0,O159&lt;&gt;"Ejecución"),"-",""))</f>
        <v/>
      </c>
      <c r="M159" s="119"/>
      <c r="N159" s="174" t="str">
        <f t="shared" si="5"/>
        <v/>
      </c>
      <c r="O159" s="170" t="s">
        <v>1150</v>
      </c>
      <c r="P159" s="80"/>
    </row>
    <row r="160" spans="1:16" s="7" customFormat="1" ht="24.75" customHeight="1" outlineLevel="1" thickBot="1" x14ac:dyDescent="0.35">
      <c r="A160" s="137">
        <v>47</v>
      </c>
      <c r="B160" s="166" t="s">
        <v>2671</v>
      </c>
      <c r="C160" s="167" t="s">
        <v>31</v>
      </c>
      <c r="D160" s="116"/>
      <c r="E160" s="138"/>
      <c r="F160" s="138"/>
      <c r="G160" s="165" t="str">
        <f t="shared" si="4"/>
        <v/>
      </c>
      <c r="H160" s="117"/>
      <c r="I160" s="116"/>
      <c r="J160" s="116"/>
      <c r="K160" s="68"/>
      <c r="L160" s="101" t="str">
        <f>+IF(AND(K160&gt;0,O160="Ejecución"),(K160/877802)*Tabla2815[[#This Row],[% participación]],IF(AND(K160&gt;0,O160&lt;&gt;"Ejecución"),"-",""))</f>
        <v/>
      </c>
      <c r="M160" s="119"/>
      <c r="N160" s="174" t="str">
        <f t="shared" si="5"/>
        <v/>
      </c>
      <c r="O160" s="170" t="s">
        <v>1150</v>
      </c>
      <c r="P160" s="80"/>
    </row>
    <row r="161" spans="1:28" ht="23.1" customHeight="1" thickBot="1" x14ac:dyDescent="0.35">
      <c r="O161" s="178" t="str">
        <f>HYPERLINK("#Integrante_6!A1","INICIO")</f>
        <v>INICIO</v>
      </c>
    </row>
    <row r="162" spans="1:28" s="19" customFormat="1" ht="31.5" customHeight="1" thickBot="1" x14ac:dyDescent="0.35">
      <c r="A162" s="207" t="s">
        <v>13</v>
      </c>
      <c r="B162" s="208"/>
      <c r="C162" s="208"/>
      <c r="D162" s="208"/>
      <c r="E162" s="209"/>
      <c r="F162" s="208" t="s">
        <v>15</v>
      </c>
      <c r="G162" s="208"/>
      <c r="H162" s="208"/>
      <c r="I162" s="207" t="s">
        <v>16</v>
      </c>
      <c r="J162" s="208"/>
      <c r="K162" s="208"/>
      <c r="L162" s="208"/>
      <c r="M162" s="208"/>
      <c r="N162" s="208"/>
      <c r="O162" s="209"/>
      <c r="P162" s="77"/>
    </row>
    <row r="163" spans="1:28" ht="51.75" customHeight="1" x14ac:dyDescent="0.3">
      <c r="A163" s="232" t="s">
        <v>2664</v>
      </c>
      <c r="B163" s="233"/>
      <c r="C163" s="233"/>
      <c r="D163" s="233"/>
      <c r="E163" s="234"/>
      <c r="F163" s="235" t="s">
        <v>2665</v>
      </c>
      <c r="G163" s="235"/>
      <c r="H163" s="235"/>
      <c r="I163" s="232" t="s">
        <v>2635</v>
      </c>
      <c r="J163" s="233"/>
      <c r="K163" s="233"/>
      <c r="L163" s="233"/>
      <c r="M163" s="233"/>
      <c r="N163" s="233"/>
      <c r="O163" s="234"/>
    </row>
    <row r="164" spans="1:28" ht="9" customHeight="1" x14ac:dyDescent="0.3">
      <c r="A164" s="158"/>
      <c r="B164" s="159"/>
      <c r="C164" s="159"/>
      <c r="E164" s="8"/>
      <c r="F164" s="159"/>
      <c r="G164" s="159"/>
      <c r="H164" s="159"/>
      <c r="I164" s="158"/>
      <c r="J164" s="159"/>
      <c r="K164" s="5"/>
      <c r="L164" s="5"/>
      <c r="M164" s="5"/>
      <c r="N164" s="150"/>
      <c r="O164" s="8"/>
      <c r="Q164" s="4" t="s">
        <v>2649</v>
      </c>
    </row>
    <row r="165" spans="1:28" ht="14.4" x14ac:dyDescent="0.3">
      <c r="A165" s="9"/>
      <c r="B165" s="236" t="s">
        <v>2618</v>
      </c>
      <c r="C165" s="236"/>
      <c r="D165" s="236"/>
      <c r="E165" s="8"/>
      <c r="F165" s="5"/>
      <c r="G165" s="237" t="s">
        <v>2618</v>
      </c>
      <c r="H165" s="237"/>
      <c r="I165" s="238" t="s">
        <v>1164</v>
      </c>
      <c r="J165" s="239"/>
      <c r="K165" s="239"/>
      <c r="L165" s="239"/>
      <c r="M165" s="239"/>
      <c r="N165" s="108"/>
      <c r="O165" s="8"/>
      <c r="S165" s="51"/>
    </row>
    <row r="166" spans="1:28" ht="14.4" x14ac:dyDescent="0.3">
      <c r="A166" s="9"/>
      <c r="B166" s="5"/>
      <c r="C166" s="5"/>
      <c r="D166" s="151" t="s">
        <v>14</v>
      </c>
      <c r="E166" s="8"/>
      <c r="F166" s="5"/>
      <c r="G166" s="160" t="s">
        <v>14</v>
      </c>
      <c r="I166" s="9"/>
      <c r="J166" s="5"/>
      <c r="K166" s="5"/>
      <c r="L166" s="5"/>
      <c r="M166" s="5"/>
      <c r="N166" s="5"/>
      <c r="O166" s="8"/>
    </row>
    <row r="167" spans="1:28" ht="14.4" x14ac:dyDescent="0.3">
      <c r="A167" s="9"/>
      <c r="D167" s="108"/>
      <c r="E167" s="8"/>
      <c r="F167" s="5"/>
      <c r="G167" s="108"/>
      <c r="I167" s="240" t="s">
        <v>2648</v>
      </c>
      <c r="J167" s="241"/>
      <c r="K167" s="241"/>
      <c r="L167" s="241"/>
      <c r="M167" s="241"/>
      <c r="N167" s="241"/>
      <c r="O167" s="242"/>
      <c r="U167" s="51"/>
    </row>
    <row r="168" spans="1:28" ht="14.4" x14ac:dyDescent="0.3">
      <c r="A168" s="9"/>
      <c r="B168" s="210" t="s">
        <v>2662</v>
      </c>
      <c r="C168" s="210"/>
      <c r="D168" s="210"/>
      <c r="E168" s="8"/>
      <c r="F168" s="5"/>
      <c r="H168" s="82" t="s">
        <v>2661</v>
      </c>
      <c r="I168" s="240"/>
      <c r="J168" s="241"/>
      <c r="K168" s="241"/>
      <c r="L168" s="241"/>
      <c r="M168" s="241"/>
      <c r="N168" s="241"/>
      <c r="O168" s="242"/>
      <c r="Q168" s="51"/>
    </row>
    <row r="169" spans="1:28" ht="14.4" x14ac:dyDescent="0.3">
      <c r="A169" s="9"/>
      <c r="B169" s="74" t="s">
        <v>2657</v>
      </c>
      <c r="C169" s="5"/>
      <c r="D169" s="5"/>
      <c r="E169" s="8"/>
      <c r="F169" s="81" t="s">
        <v>2656</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7" t="s">
        <v>2677</v>
      </c>
      <c r="B172" s="208"/>
      <c r="C172" s="208"/>
      <c r="D172" s="208"/>
      <c r="E172" s="208"/>
      <c r="F172" s="208"/>
      <c r="G172" s="208"/>
      <c r="H172" s="208"/>
      <c r="I172" s="208"/>
      <c r="J172" s="208"/>
      <c r="K172" s="208"/>
      <c r="L172" s="208"/>
      <c r="M172" s="208"/>
      <c r="N172" s="208"/>
      <c r="O172" s="209"/>
      <c r="P172" s="77"/>
    </row>
    <row r="173" spans="1:28" ht="15" customHeight="1" x14ac:dyDescent="0.3">
      <c r="A173" s="226" t="s">
        <v>2676</v>
      </c>
      <c r="B173" s="227"/>
      <c r="C173" s="227"/>
      <c r="D173" s="227"/>
      <c r="E173" s="227"/>
      <c r="F173" s="227"/>
      <c r="G173" s="227"/>
      <c r="H173" s="227"/>
      <c r="I173" s="227"/>
      <c r="J173" s="227"/>
      <c r="K173" s="227"/>
      <c r="L173" s="227"/>
      <c r="M173" s="227"/>
      <c r="N173" s="227"/>
      <c r="O173" s="228"/>
    </row>
    <row r="174" spans="1:28" ht="24" thickBot="1" x14ac:dyDescent="0.35">
      <c r="A174" s="229"/>
      <c r="B174" s="230"/>
      <c r="C174" s="230"/>
      <c r="D174" s="230"/>
      <c r="E174" s="230"/>
      <c r="F174" s="230"/>
      <c r="G174" s="230"/>
      <c r="H174" s="230"/>
      <c r="I174" s="230"/>
      <c r="J174" s="230"/>
      <c r="K174" s="230"/>
      <c r="L174" s="230"/>
      <c r="M174" s="230"/>
      <c r="N174" s="230"/>
      <c r="O174" s="23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196" t="s">
        <v>2670</v>
      </c>
      <c r="C176" s="196"/>
      <c r="D176" s="196"/>
      <c r="E176" s="196"/>
      <c r="F176" s="196"/>
      <c r="G176" s="196"/>
      <c r="H176" s="20"/>
      <c r="I176" s="203" t="s">
        <v>2674</v>
      </c>
      <c r="J176" s="204"/>
      <c r="K176" s="204"/>
      <c r="L176" s="204"/>
      <c r="M176" s="204"/>
      <c r="O176" s="178" t="str">
        <f>HYPERLINK("#Integrante_6!A1","INICIO")</f>
        <v>INICIO</v>
      </c>
      <c r="Q176" s="19"/>
      <c r="R176" s="19"/>
      <c r="S176" s="19"/>
      <c r="T176" s="19"/>
      <c r="U176" s="19"/>
      <c r="V176" s="19"/>
      <c r="W176" s="19"/>
      <c r="X176" s="19"/>
      <c r="Y176" s="19"/>
      <c r="Z176" s="19"/>
      <c r="AA176" s="19"/>
      <c r="AB176" s="19"/>
    </row>
    <row r="177" spans="1:28" ht="23.4" x14ac:dyDescent="0.3">
      <c r="A177" s="9"/>
      <c r="B177" s="197" t="s">
        <v>17</v>
      </c>
      <c r="C177" s="198"/>
      <c r="D177" s="199"/>
      <c r="E177" s="203" t="s">
        <v>2620</v>
      </c>
      <c r="F177" s="204"/>
      <c r="G177" s="205"/>
      <c r="H177" s="5"/>
      <c r="I177" s="197" t="s">
        <v>17</v>
      </c>
      <c r="J177" s="198"/>
      <c r="K177" s="198"/>
      <c r="L177" s="199"/>
      <c r="M177" s="257" t="s">
        <v>2679</v>
      </c>
      <c r="O177" s="8"/>
      <c r="Q177" s="19"/>
      <c r="R177" s="19"/>
      <c r="S177" s="157"/>
      <c r="T177" s="19"/>
      <c r="U177" s="19"/>
      <c r="V177" s="19"/>
      <c r="W177" s="19"/>
      <c r="X177" s="19"/>
      <c r="Y177" s="19"/>
      <c r="Z177" s="19"/>
      <c r="AA177" s="19"/>
      <c r="AB177" s="19"/>
    </row>
    <row r="178" spans="1:28" ht="23.4" x14ac:dyDescent="0.3">
      <c r="A178" s="9"/>
      <c r="B178" s="200"/>
      <c r="C178" s="201"/>
      <c r="D178" s="202"/>
      <c r="E178" s="157" t="s">
        <v>2621</v>
      </c>
      <c r="F178" s="157" t="s">
        <v>2622</v>
      </c>
      <c r="G178" s="157" t="s">
        <v>2623</v>
      </c>
      <c r="H178" s="5"/>
      <c r="I178" s="200"/>
      <c r="J178" s="201"/>
      <c r="K178" s="201"/>
      <c r="L178" s="202"/>
      <c r="M178" s="258"/>
      <c r="O178" s="8"/>
      <c r="Q178" s="19"/>
      <c r="R178" s="19"/>
      <c r="S178" s="157" t="s">
        <v>2623</v>
      </c>
      <c r="T178" s="19"/>
      <c r="U178" s="19"/>
      <c r="V178" s="19"/>
      <c r="W178" s="19"/>
      <c r="X178" s="19"/>
      <c r="Y178" s="19"/>
      <c r="Z178" s="19"/>
      <c r="AA178" s="19"/>
      <c r="AB178" s="19"/>
    </row>
    <row r="179" spans="1:28" ht="23.4" x14ac:dyDescent="0.3">
      <c r="A179" s="9"/>
      <c r="B179" s="249" t="s">
        <v>2670</v>
      </c>
      <c r="C179" s="249"/>
      <c r="D179" s="249"/>
      <c r="E179" s="24">
        <v>0.02</v>
      </c>
      <c r="F179" s="171"/>
      <c r="G179" s="172" t="str">
        <f>IF(F179&gt;0,SUM(E179+F179),"")</f>
        <v/>
      </c>
      <c r="H179" s="5"/>
      <c r="I179" s="246" t="s">
        <v>2672</v>
      </c>
      <c r="J179" s="247"/>
      <c r="K179" s="247"/>
      <c r="L179" s="248"/>
      <c r="M179" s="171"/>
      <c r="O179" s="8"/>
      <c r="Q179" s="19"/>
      <c r="R179" s="19"/>
      <c r="S179" s="172" t="str">
        <f>IF(M179&gt;0,SUM(L179+M179),"")</f>
        <v/>
      </c>
      <c r="T179" s="19"/>
      <c r="U179" s="19"/>
      <c r="V179" s="19"/>
      <c r="W179" s="19"/>
      <c r="X179" s="19"/>
      <c r="Y179" s="19"/>
      <c r="Z179" s="19"/>
      <c r="AA179" s="19"/>
      <c r="AB179" s="19"/>
    </row>
    <row r="180" spans="1:28" ht="23.4" hidden="1" x14ac:dyDescent="0.3">
      <c r="A180" s="9"/>
      <c r="B180" s="249" t="s">
        <v>1165</v>
      </c>
      <c r="C180" s="249"/>
      <c r="D180" s="249"/>
      <c r="E180" s="24">
        <v>0.02</v>
      </c>
      <c r="F180" s="69"/>
      <c r="G180" s="156" t="str">
        <f>IF(F180&gt;0,SUM(E180+F180),"")</f>
        <v/>
      </c>
      <c r="H180" s="5"/>
      <c r="I180" s="246" t="s">
        <v>1169</v>
      </c>
      <c r="J180" s="247"/>
      <c r="K180" s="248"/>
      <c r="L180" s="24">
        <v>0.02</v>
      </c>
      <c r="M180" s="69"/>
      <c r="N180" s="156" t="str">
        <f>IF(M180&gt;0,SUM(L180+M180),"")</f>
        <v/>
      </c>
      <c r="O180" s="8"/>
      <c r="Q180" s="19"/>
      <c r="R180" s="19"/>
      <c r="S180" s="19"/>
      <c r="T180" s="19"/>
      <c r="U180" s="19"/>
      <c r="V180" s="19"/>
      <c r="W180" s="19"/>
      <c r="X180" s="19"/>
      <c r="Y180" s="19"/>
      <c r="Z180" s="19"/>
      <c r="AA180" s="19"/>
      <c r="AB180" s="19"/>
    </row>
    <row r="181" spans="1:28" ht="23.4" hidden="1" x14ac:dyDescent="0.3">
      <c r="A181" s="9"/>
      <c r="B181" s="249" t="s">
        <v>1166</v>
      </c>
      <c r="C181" s="249"/>
      <c r="D181" s="249"/>
      <c r="E181" s="24">
        <v>0.02</v>
      </c>
      <c r="F181" s="69"/>
      <c r="G181" s="156" t="str">
        <f>IF(F181&gt;0,SUM(E181+F181),"")</f>
        <v/>
      </c>
      <c r="H181" s="5"/>
      <c r="I181" s="246" t="s">
        <v>1170</v>
      </c>
      <c r="J181" s="247"/>
      <c r="K181" s="248"/>
      <c r="L181" s="24">
        <v>0.02</v>
      </c>
      <c r="M181" s="69"/>
      <c r="N181" s="156" t="str">
        <f>IF(M181&gt;0,SUM(L181+M181),"")</f>
        <v/>
      </c>
      <c r="O181" s="8"/>
      <c r="Q181" s="19"/>
      <c r="R181" s="19"/>
      <c r="S181" s="19"/>
      <c r="T181" s="19"/>
      <c r="U181" s="19"/>
      <c r="V181" s="19"/>
      <c r="W181" s="19"/>
      <c r="X181" s="19"/>
      <c r="Y181" s="19"/>
      <c r="Z181" s="19"/>
      <c r="AA181" s="19"/>
      <c r="AB181" s="19"/>
    </row>
    <row r="182" spans="1:28" ht="23.4" hidden="1" x14ac:dyDescent="0.3">
      <c r="A182" s="9"/>
      <c r="B182" s="249" t="s">
        <v>1167</v>
      </c>
      <c r="C182" s="249"/>
      <c r="D182" s="249"/>
      <c r="E182" s="24">
        <v>0.03</v>
      </c>
      <c r="F182" s="69"/>
      <c r="G182" s="156" t="str">
        <f>IF(F182&gt;0,SUM(E182+F182),"")</f>
        <v/>
      </c>
      <c r="H182" s="5"/>
      <c r="I182" s="246" t="s">
        <v>1171</v>
      </c>
      <c r="J182" s="247"/>
      <c r="K182" s="248"/>
      <c r="L182" s="24">
        <v>0.02</v>
      </c>
      <c r="M182" s="69"/>
      <c r="N182" s="156" t="str">
        <f>IF(M182&gt;0,SUM(L182+M182),"")</f>
        <v/>
      </c>
      <c r="O182" s="8"/>
      <c r="Q182" s="19"/>
      <c r="R182" s="19"/>
      <c r="S182" s="19"/>
      <c r="T182" s="19"/>
      <c r="U182" s="19"/>
      <c r="V182" s="19"/>
      <c r="W182" s="19"/>
      <c r="X182" s="19"/>
      <c r="Y182" s="19"/>
      <c r="Z182" s="19"/>
      <c r="AA182" s="19"/>
      <c r="AB182" s="19"/>
    </row>
    <row r="183" spans="1:28" ht="23.4" hidden="1" x14ac:dyDescent="0.3">
      <c r="A183" s="9"/>
      <c r="B183" s="5"/>
      <c r="C183" s="5"/>
      <c r="D183" s="5"/>
      <c r="E183" s="5"/>
      <c r="F183" s="5"/>
      <c r="G183" s="5"/>
      <c r="H183" s="5"/>
      <c r="I183" s="246" t="s">
        <v>1172</v>
      </c>
      <c r="J183" s="247"/>
      <c r="K183" s="248"/>
      <c r="L183" s="24">
        <v>0.02</v>
      </c>
      <c r="M183" s="69"/>
      <c r="N183" s="156" t="str">
        <f>IF(M183&gt;0,SUM(L183+M183),"")</f>
        <v/>
      </c>
      <c r="O183" s="8"/>
      <c r="Q183" s="19"/>
      <c r="R183" s="19"/>
      <c r="S183" s="19"/>
      <c r="T183" s="19"/>
      <c r="U183" s="19"/>
      <c r="V183" s="19"/>
      <c r="W183" s="19"/>
      <c r="X183" s="19"/>
      <c r="Y183" s="19"/>
      <c r="Z183" s="19"/>
      <c r="AA183" s="19"/>
      <c r="AB183" s="19"/>
    </row>
    <row r="184" spans="1:28" ht="14.4" x14ac:dyDescent="0.3">
      <c r="A184" s="9"/>
      <c r="B184" s="88" t="s">
        <v>2673</v>
      </c>
      <c r="C184" s="88"/>
      <c r="D184" s="88"/>
      <c r="E184" s="88"/>
      <c r="F184" s="88"/>
      <c r="G184" s="88"/>
      <c r="H184" s="88"/>
      <c r="I184" s="88"/>
      <c r="J184" s="88"/>
      <c r="K184" s="88"/>
      <c r="L184" s="88"/>
      <c r="M184" s="88"/>
      <c r="N184" s="89"/>
      <c r="O184" s="90"/>
    </row>
    <row r="185" spans="1:28" ht="14.4" x14ac:dyDescent="0.3">
      <c r="A185" s="9"/>
      <c r="B185" s="91" t="s">
        <v>2632</v>
      </c>
      <c r="C185" s="177">
        <f>+SUM(G179:G182)</f>
        <v>0</v>
      </c>
      <c r="D185" s="162" t="s">
        <v>2633</v>
      </c>
      <c r="E185" s="95">
        <f>+(C185*SUM(K20:K35))</f>
        <v>0</v>
      </c>
      <c r="F185" s="93"/>
      <c r="G185" s="94"/>
      <c r="H185" s="89"/>
      <c r="I185" s="91" t="s">
        <v>2632</v>
      </c>
      <c r="J185" s="177">
        <f>M179</f>
        <v>0</v>
      </c>
      <c r="K185" s="250" t="s">
        <v>2633</v>
      </c>
      <c r="L185" s="250"/>
      <c r="M185" s="95">
        <f>+J185*K20</f>
        <v>0</v>
      </c>
      <c r="N185" s="96"/>
      <c r="O185" s="97"/>
    </row>
    <row r="186" spans="1:28" thickBot="1" x14ac:dyDescent="0.35">
      <c r="A186" s="10"/>
      <c r="B186" s="98"/>
      <c r="C186" s="98"/>
      <c r="D186" s="98"/>
      <c r="E186" s="98"/>
      <c r="F186" s="98"/>
      <c r="G186" s="98"/>
      <c r="H186" s="98"/>
      <c r="I186" s="173" t="s">
        <v>2675</v>
      </c>
      <c r="J186" s="98"/>
      <c r="K186" s="98"/>
      <c r="L186" s="98"/>
      <c r="M186" s="98"/>
      <c r="N186" s="99"/>
      <c r="O186" s="100"/>
    </row>
    <row r="187" spans="1:28" ht="8.25" customHeight="1" thickBot="1" x14ac:dyDescent="0.35"/>
    <row r="188" spans="1:28" s="19" customFormat="1" ht="31.5" customHeight="1" thickBot="1" x14ac:dyDescent="0.35">
      <c r="A188" s="207" t="s">
        <v>18</v>
      </c>
      <c r="B188" s="208"/>
      <c r="C188" s="208"/>
      <c r="D188" s="208"/>
      <c r="E188" s="208"/>
      <c r="F188" s="208"/>
      <c r="G188" s="208"/>
      <c r="H188" s="208"/>
      <c r="I188" s="208"/>
      <c r="J188" s="208"/>
      <c r="K188" s="208"/>
      <c r="L188" s="208"/>
      <c r="M188" s="208"/>
      <c r="N188" s="208"/>
      <c r="O188" s="209"/>
      <c r="P188" s="77"/>
    </row>
    <row r="189" spans="1:28" ht="15" customHeight="1" x14ac:dyDescent="0.3">
      <c r="A189" s="226" t="s">
        <v>19</v>
      </c>
      <c r="B189" s="227"/>
      <c r="C189" s="227"/>
      <c r="D189" s="227"/>
      <c r="E189" s="227"/>
      <c r="F189" s="227"/>
      <c r="G189" s="227"/>
      <c r="H189" s="227"/>
      <c r="I189" s="227"/>
      <c r="J189" s="227"/>
      <c r="K189" s="227"/>
      <c r="L189" s="227"/>
      <c r="M189" s="227"/>
      <c r="N189" s="227"/>
      <c r="O189" s="228"/>
    </row>
    <row r="190" spans="1:28" thickBot="1" x14ac:dyDescent="0.35">
      <c r="A190" s="229"/>
      <c r="B190" s="230"/>
      <c r="C190" s="230"/>
      <c r="D190" s="230"/>
      <c r="E190" s="230"/>
      <c r="F190" s="230"/>
      <c r="G190" s="230"/>
      <c r="H190" s="230"/>
      <c r="I190" s="230"/>
      <c r="J190" s="230"/>
      <c r="K190" s="230"/>
      <c r="L190" s="230"/>
      <c r="M190" s="230"/>
      <c r="N190" s="230"/>
      <c r="O190" s="231"/>
    </row>
    <row r="191" spans="1:28" ht="14.4" x14ac:dyDescent="0.3">
      <c r="A191" s="9"/>
      <c r="B191" s="5"/>
      <c r="C191" s="5"/>
      <c r="D191" s="5"/>
      <c r="E191" s="5"/>
      <c r="F191" s="5"/>
      <c r="G191" s="5"/>
      <c r="H191" s="5"/>
      <c r="I191" s="5"/>
      <c r="J191" s="5"/>
      <c r="K191" s="5"/>
      <c r="L191" s="5"/>
      <c r="M191" s="5"/>
      <c r="N191" s="5"/>
      <c r="O191" s="8"/>
      <c r="Q191" s="146"/>
      <c r="R191" s="146"/>
      <c r="S191" s="146"/>
      <c r="T191" s="146"/>
    </row>
    <row r="192" spans="1:28" ht="14.4" x14ac:dyDescent="0.3">
      <c r="A192" s="9"/>
      <c r="B192" s="223" t="s">
        <v>2641</v>
      </c>
      <c r="C192" s="223"/>
      <c r="E192" s="5" t="s">
        <v>20</v>
      </c>
      <c r="H192" s="160" t="s">
        <v>24</v>
      </c>
      <c r="J192" s="5" t="s">
        <v>2642</v>
      </c>
      <c r="K192" s="5"/>
      <c r="M192" s="5"/>
      <c r="N192" s="5"/>
      <c r="O192" s="8"/>
      <c r="Q192" s="147"/>
      <c r="R192" s="148"/>
      <c r="S192" s="148"/>
      <c r="T192" s="147"/>
    </row>
    <row r="193" spans="1:18" ht="14.4" x14ac:dyDescent="0.3">
      <c r="A193" s="9"/>
      <c r="C193" s="121"/>
      <c r="D193" s="5"/>
      <c r="E193" s="120"/>
      <c r="F193" s="5"/>
      <c r="G193" s="5"/>
      <c r="H193" s="140"/>
      <c r="J193" s="5"/>
      <c r="K193" s="121"/>
      <c r="L193" s="5"/>
      <c r="M193" s="5"/>
      <c r="N193" s="5"/>
      <c r="O193" s="8"/>
    </row>
    <row r="194" spans="1:18" ht="14.4" x14ac:dyDescent="0.3">
      <c r="A194" s="9"/>
      <c r="B194" s="25" t="s">
        <v>2634</v>
      </c>
      <c r="C194" s="5"/>
      <c r="E194" s="5"/>
      <c r="F194" s="5"/>
      <c r="G194" s="5"/>
      <c r="H194" s="5"/>
      <c r="I194" s="5"/>
      <c r="J194" s="5"/>
      <c r="M194" s="5"/>
      <c r="N194" s="5"/>
      <c r="O194" s="50"/>
    </row>
    <row r="195" spans="1:18"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7" t="s">
        <v>29</v>
      </c>
      <c r="B197" s="208"/>
      <c r="C197" s="208"/>
      <c r="D197" s="208"/>
      <c r="E197" s="208"/>
      <c r="F197" s="208"/>
      <c r="G197" s="208"/>
      <c r="H197" s="208"/>
      <c r="I197" s="208"/>
      <c r="J197" s="208"/>
      <c r="K197" s="208"/>
      <c r="L197" s="208"/>
      <c r="M197" s="208"/>
      <c r="N197" s="208"/>
      <c r="O197" s="209"/>
      <c r="P197" s="77"/>
    </row>
    <row r="198" spans="1:18" ht="21.6" thickBot="1" x14ac:dyDescent="0.35">
      <c r="A198" s="9"/>
      <c r="B198" s="5"/>
      <c r="C198" s="5"/>
      <c r="D198" s="5"/>
      <c r="E198" s="5"/>
      <c r="F198" s="5"/>
      <c r="G198" s="5"/>
      <c r="H198" s="5"/>
      <c r="I198" s="5"/>
      <c r="J198" s="5"/>
      <c r="K198" s="5"/>
      <c r="L198" s="5"/>
      <c r="M198" s="5"/>
      <c r="N198" s="5"/>
      <c r="O198" s="178" t="str">
        <f>HYPERLINK("#Integrante_6!A1","INICIO")</f>
        <v>INICIO</v>
      </c>
    </row>
    <row r="199" spans="1:18" ht="231" customHeight="1" x14ac:dyDescent="0.3">
      <c r="A199" s="9"/>
      <c r="B199" s="245" t="s">
        <v>2663</v>
      </c>
      <c r="C199" s="245"/>
      <c r="D199" s="245"/>
      <c r="E199" s="245"/>
      <c r="F199" s="245"/>
      <c r="G199" s="245"/>
      <c r="H199" s="245"/>
      <c r="I199" s="245"/>
      <c r="J199" s="245"/>
      <c r="K199" s="245"/>
      <c r="L199" s="245"/>
      <c r="M199" s="245"/>
      <c r="N199" s="245"/>
      <c r="O199" s="8"/>
    </row>
    <row r="200" spans="1:18" ht="14.4" x14ac:dyDescent="0.3">
      <c r="A200" s="9"/>
      <c r="B200" s="220"/>
      <c r="C200" s="220"/>
      <c r="D200" s="220"/>
      <c r="E200" s="220"/>
      <c r="F200" s="220"/>
      <c r="G200" s="220"/>
      <c r="H200" s="220"/>
      <c r="I200" s="220"/>
      <c r="J200" s="220"/>
      <c r="K200" s="220"/>
      <c r="L200" s="220"/>
      <c r="M200" s="220"/>
      <c r="N200" s="220"/>
      <c r="O200" s="8"/>
    </row>
    <row r="201" spans="1:18" ht="14.4" x14ac:dyDescent="0.3">
      <c r="A201" s="9"/>
      <c r="B201" s="221" t="s">
        <v>2653</v>
      </c>
      <c r="C201" s="222"/>
      <c r="D201" s="222"/>
      <c r="E201" s="222"/>
      <c r="F201" s="222"/>
      <c r="G201" s="222"/>
      <c r="H201" s="222"/>
      <c r="I201" s="222"/>
      <c r="J201" s="222"/>
      <c r="K201" s="222"/>
      <c r="L201" s="222"/>
      <c r="M201" s="222"/>
      <c r="N201" s="222"/>
      <c r="O201" s="8"/>
    </row>
    <row r="202" spans="1:18" ht="15" customHeight="1" x14ac:dyDescent="0.3">
      <c r="A202" s="9"/>
      <c r="B202" s="72" t="s">
        <v>2636</v>
      </c>
      <c r="C202" s="72"/>
      <c r="D202" s="72"/>
      <c r="E202" s="72"/>
      <c r="F202" s="72"/>
      <c r="G202" s="72"/>
      <c r="H202" s="72"/>
      <c r="I202" s="72"/>
      <c r="J202" s="72"/>
      <c r="K202" s="72"/>
      <c r="L202" s="72"/>
      <c r="M202" s="72"/>
      <c r="N202" s="72"/>
      <c r="O202" s="8"/>
    </row>
    <row r="203" spans="1:18" s="86" customFormat="1" ht="17.25" customHeight="1" x14ac:dyDescent="0.3">
      <c r="A203" s="42"/>
      <c r="B203" s="83"/>
      <c r="C203" s="21"/>
      <c r="D203" s="21"/>
      <c r="E203" s="21"/>
      <c r="F203" s="21"/>
      <c r="G203" s="21"/>
      <c r="H203" s="21"/>
      <c r="I203" s="21"/>
      <c r="J203" s="21"/>
      <c r="K203" s="21"/>
      <c r="L203" s="21"/>
      <c r="M203" s="21"/>
      <c r="N203" s="21"/>
      <c r="O203" s="84"/>
      <c r="P203" s="85"/>
      <c r="R203" s="87"/>
    </row>
    <row r="204" spans="1:18" ht="14.4" x14ac:dyDescent="0.3">
      <c r="A204" s="9"/>
      <c r="B204" s="4" t="s">
        <v>2680</v>
      </c>
      <c r="C204" s="5"/>
      <c r="D204" s="5"/>
      <c r="E204" s="5"/>
      <c r="F204" s="5"/>
      <c r="G204" s="5"/>
      <c r="H204" s="5"/>
      <c r="I204" s="5"/>
      <c r="J204" s="5"/>
      <c r="K204" s="5"/>
      <c r="L204" s="5"/>
      <c r="M204" s="5"/>
      <c r="N204" s="5"/>
      <c r="O204" s="8"/>
    </row>
    <row r="205" spans="1:18" ht="14.4" x14ac:dyDescent="0.3">
      <c r="A205" s="9"/>
      <c r="B205" s="4" t="s">
        <v>2649</v>
      </c>
      <c r="C205" s="5"/>
      <c r="D205" s="5"/>
      <c r="E205" s="5"/>
      <c r="F205" s="5"/>
      <c r="G205" s="5"/>
      <c r="H205" s="5"/>
      <c r="I205" s="5"/>
      <c r="J205" s="5"/>
      <c r="K205" s="5"/>
      <c r="L205" s="5"/>
      <c r="M205" s="5"/>
      <c r="N205" s="5"/>
      <c r="O205" s="8"/>
    </row>
    <row r="206" spans="1:18" ht="14.4"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ht="14.4" x14ac:dyDescent="0.3">
      <c r="A208" s="9"/>
      <c r="C208" s="5"/>
      <c r="D208" s="5"/>
      <c r="E208" s="5"/>
      <c r="F208" s="5"/>
      <c r="G208" s="5"/>
      <c r="H208" s="5"/>
      <c r="I208" s="5"/>
      <c r="J208" s="5"/>
      <c r="K208" s="5"/>
      <c r="L208" s="5"/>
      <c r="M208" s="5"/>
      <c r="N208" s="5"/>
      <c r="O208" s="8"/>
    </row>
    <row r="209" spans="1:15" ht="14.4" x14ac:dyDescent="0.3">
      <c r="A209" s="9"/>
      <c r="C209" s="5"/>
      <c r="D209" s="5"/>
      <c r="E209" s="5"/>
      <c r="F209" s="5"/>
      <c r="G209" s="5"/>
      <c r="H209" s="5"/>
      <c r="I209" s="5"/>
      <c r="J209" s="5"/>
      <c r="K209" s="5"/>
      <c r="L209" s="5"/>
      <c r="M209" s="5"/>
      <c r="N209" s="5"/>
      <c r="O209" s="8"/>
    </row>
    <row r="210" spans="1:15" ht="14.4" x14ac:dyDescent="0.3">
      <c r="A210" s="9"/>
      <c r="C210" s="5"/>
      <c r="D210" s="5"/>
      <c r="E210" s="5"/>
      <c r="F210" s="5"/>
      <c r="G210" s="5"/>
      <c r="H210" s="5"/>
      <c r="I210" s="5"/>
      <c r="J210" s="5"/>
      <c r="K210" s="5"/>
      <c r="L210" s="5"/>
      <c r="M210" s="5"/>
      <c r="N210" s="5"/>
      <c r="O210" s="8"/>
    </row>
    <row r="211" spans="1:15" ht="14.4" x14ac:dyDescent="0.3">
      <c r="A211" s="9"/>
      <c r="B211" s="27" t="s">
        <v>28</v>
      </c>
      <c r="C211" s="120"/>
      <c r="D211" s="21"/>
      <c r="G211" s="27" t="s">
        <v>2625</v>
      </c>
      <c r="H211" s="141"/>
      <c r="J211" s="27" t="s">
        <v>2627</v>
      </c>
      <c r="K211" s="141"/>
      <c r="L211" s="21"/>
      <c r="M211" s="21"/>
      <c r="N211" s="21"/>
      <c r="O211" s="8"/>
    </row>
    <row r="212" spans="1:15" ht="14.4" x14ac:dyDescent="0.3">
      <c r="A212" s="9"/>
      <c r="B212" s="27" t="s">
        <v>2624</v>
      </c>
      <c r="C212" s="140"/>
      <c r="D212" s="21"/>
      <c r="G212" s="27" t="s">
        <v>2626</v>
      </c>
      <c r="H212" s="141"/>
      <c r="J212" s="27" t="s">
        <v>2628</v>
      </c>
      <c r="K212" s="140"/>
      <c r="L212" s="21"/>
      <c r="M212" s="21"/>
      <c r="N212" s="21"/>
      <c r="O212" s="50"/>
    </row>
    <row r="213" spans="1:15" thickBot="1" x14ac:dyDescent="0.35">
      <c r="A213" s="10"/>
      <c r="B213" s="11"/>
      <c r="C213" s="11"/>
      <c r="D213" s="11"/>
      <c r="E213" s="11"/>
      <c r="F213" s="11"/>
      <c r="G213" s="11"/>
      <c r="H213" s="11"/>
      <c r="I213" s="11"/>
      <c r="J213" s="11"/>
      <c r="K213" s="11"/>
      <c r="L213" s="11"/>
      <c r="M213" s="11"/>
      <c r="N213" s="11"/>
      <c r="O213" s="12"/>
    </row>
    <row r="214" spans="1:15" ht="14.4" x14ac:dyDescent="0.3"/>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8671875" defaultRowHeight="14.4" x14ac:dyDescent="0.3"/>
  <cols>
    <col min="6" max="6" width="21.44140625" customWidth="1"/>
  </cols>
  <sheetData>
    <row r="1" spans="1:7" x14ac:dyDescent="0.3">
      <c r="A1" t="s">
        <v>30</v>
      </c>
      <c r="B1" t="s">
        <v>1159</v>
      </c>
      <c r="C1" t="s">
        <v>1163</v>
      </c>
      <c r="D1" t="s">
        <v>1149</v>
      </c>
      <c r="E1" t="s">
        <v>2630</v>
      </c>
      <c r="F1" t="s">
        <v>34</v>
      </c>
      <c r="G1" t="s">
        <v>2654</v>
      </c>
    </row>
    <row r="2" spans="1:7" x14ac:dyDescent="0.3">
      <c r="A2" t="s">
        <v>31</v>
      </c>
      <c r="B2" t="s">
        <v>26</v>
      </c>
      <c r="C2">
        <v>93142008</v>
      </c>
      <c r="D2" t="s">
        <v>1150</v>
      </c>
      <c r="E2" t="s">
        <v>2631</v>
      </c>
      <c r="F2" t="s">
        <v>1109</v>
      </c>
      <c r="G2" t="s">
        <v>26</v>
      </c>
    </row>
    <row r="3" spans="1:7" x14ac:dyDescent="0.3">
      <c r="A3" t="s">
        <v>32</v>
      </c>
      <c r="B3" t="s">
        <v>1148</v>
      </c>
      <c r="C3">
        <v>93141500</v>
      </c>
      <c r="D3" t="s">
        <v>1151</v>
      </c>
      <c r="E3" t="s">
        <v>2637</v>
      </c>
      <c r="F3" t="s">
        <v>36</v>
      </c>
      <c r="G3" t="s">
        <v>1148</v>
      </c>
    </row>
    <row r="4" spans="1:7" x14ac:dyDescent="0.3">
      <c r="A4" t="s">
        <v>33</v>
      </c>
      <c r="C4">
        <v>93141600</v>
      </c>
      <c r="D4" t="s">
        <v>27</v>
      </c>
      <c r="F4" t="s">
        <v>1070</v>
      </c>
      <c r="G4" t="s">
        <v>2655</v>
      </c>
    </row>
    <row r="5" spans="1:7" x14ac:dyDescent="0.3">
      <c r="C5">
        <v>86121501</v>
      </c>
      <c r="D5" t="s">
        <v>2639</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441406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1173</v>
      </c>
      <c r="B1" s="16" t="s">
        <v>2612</v>
      </c>
    </row>
    <row r="2" spans="1:2" x14ac:dyDescent="0.3">
      <c r="A2" s="16">
        <v>800003529</v>
      </c>
      <c r="B2" s="17" t="s">
        <v>1174</v>
      </c>
    </row>
    <row r="3" spans="1:2" x14ac:dyDescent="0.3">
      <c r="A3" s="16">
        <v>800009090</v>
      </c>
      <c r="B3" s="17" t="s">
        <v>1175</v>
      </c>
    </row>
    <row r="4" spans="1:2" x14ac:dyDescent="0.3">
      <c r="A4" s="16">
        <v>800010537</v>
      </c>
      <c r="B4" s="17" t="s">
        <v>1176</v>
      </c>
    </row>
    <row r="5" spans="1:2" x14ac:dyDescent="0.3">
      <c r="A5" s="16">
        <v>800012645</v>
      </c>
      <c r="B5" s="17" t="s">
        <v>1177</v>
      </c>
    </row>
    <row r="6" spans="1:2" x14ac:dyDescent="0.3">
      <c r="A6" s="16">
        <v>800013066</v>
      </c>
      <c r="B6" s="17" t="s">
        <v>1178</v>
      </c>
    </row>
    <row r="7" spans="1:2" x14ac:dyDescent="0.3">
      <c r="A7" s="16">
        <v>800013945</v>
      </c>
      <c r="B7" s="17" t="s">
        <v>1179</v>
      </c>
    </row>
    <row r="8" spans="1:2" x14ac:dyDescent="0.3">
      <c r="A8" s="16">
        <v>800014727</v>
      </c>
      <c r="B8" s="17" t="s">
        <v>1180</v>
      </c>
    </row>
    <row r="9" spans="1:2" x14ac:dyDescent="0.3">
      <c r="A9" s="16">
        <v>800016947</v>
      </c>
      <c r="B9" s="17" t="s">
        <v>1181</v>
      </c>
    </row>
    <row r="10" spans="1:2" x14ac:dyDescent="0.3">
      <c r="A10" s="16">
        <v>800019459</v>
      </c>
      <c r="B10" s="17" t="s">
        <v>1182</v>
      </c>
    </row>
    <row r="11" spans="1:2" x14ac:dyDescent="0.3">
      <c r="A11" s="16">
        <v>800035550</v>
      </c>
      <c r="B11" s="17" t="s">
        <v>1183</v>
      </c>
    </row>
    <row r="12" spans="1:2" x14ac:dyDescent="0.3">
      <c r="A12" s="16">
        <v>800038563</v>
      </c>
      <c r="B12" s="17" t="s">
        <v>1184</v>
      </c>
    </row>
    <row r="13" spans="1:2" x14ac:dyDescent="0.3">
      <c r="A13" s="16">
        <v>800039840</v>
      </c>
      <c r="B13" s="17" t="s">
        <v>1185</v>
      </c>
    </row>
    <row r="14" spans="1:2" x14ac:dyDescent="0.3">
      <c r="A14" s="16">
        <v>800040208</v>
      </c>
      <c r="B14" s="17" t="s">
        <v>1186</v>
      </c>
    </row>
    <row r="15" spans="1:2" x14ac:dyDescent="0.3">
      <c r="A15" s="16">
        <v>800043194</v>
      </c>
      <c r="B15" s="17" t="s">
        <v>1187</v>
      </c>
    </row>
    <row r="16" spans="1:2" x14ac:dyDescent="0.3">
      <c r="A16" s="16">
        <v>800043253</v>
      </c>
      <c r="B16" s="17" t="s">
        <v>1188</v>
      </c>
    </row>
    <row r="17" spans="1:2" x14ac:dyDescent="0.3">
      <c r="A17" s="16">
        <v>800044071</v>
      </c>
      <c r="B17" s="17" t="s">
        <v>1189</v>
      </c>
    </row>
    <row r="18" spans="1:2" x14ac:dyDescent="0.3">
      <c r="A18" s="16">
        <v>800044075</v>
      </c>
      <c r="B18" s="17" t="s">
        <v>1190</v>
      </c>
    </row>
    <row r="19" spans="1:2" x14ac:dyDescent="0.3">
      <c r="A19" s="16">
        <v>800044079</v>
      </c>
      <c r="B19" s="17" t="s">
        <v>1191</v>
      </c>
    </row>
    <row r="20" spans="1:2" x14ac:dyDescent="0.3">
      <c r="A20" s="16">
        <v>800044241</v>
      </c>
      <c r="B20" s="17" t="s">
        <v>1192</v>
      </c>
    </row>
    <row r="21" spans="1:2" x14ac:dyDescent="0.3">
      <c r="A21" s="16">
        <v>800044434</v>
      </c>
      <c r="B21" s="17" t="s">
        <v>1193</v>
      </c>
    </row>
    <row r="22" spans="1:2" x14ac:dyDescent="0.3">
      <c r="A22" s="16">
        <v>800044530</v>
      </c>
      <c r="B22" s="17" t="s">
        <v>1194</v>
      </c>
    </row>
    <row r="23" spans="1:2" x14ac:dyDescent="0.3">
      <c r="A23" s="16">
        <v>800045122</v>
      </c>
      <c r="B23" s="17" t="s">
        <v>1195</v>
      </c>
    </row>
    <row r="24" spans="1:2" x14ac:dyDescent="0.3">
      <c r="A24" s="16">
        <v>800045547</v>
      </c>
      <c r="B24" s="17" t="s">
        <v>1196</v>
      </c>
    </row>
    <row r="25" spans="1:2" x14ac:dyDescent="0.3">
      <c r="A25" s="16">
        <v>800045909</v>
      </c>
      <c r="B25" s="17" t="s">
        <v>1197</v>
      </c>
    </row>
    <row r="26" spans="1:2" x14ac:dyDescent="0.3">
      <c r="A26" s="16">
        <v>800048102</v>
      </c>
      <c r="B26" s="17" t="s">
        <v>1198</v>
      </c>
    </row>
    <row r="27" spans="1:2" x14ac:dyDescent="0.3">
      <c r="A27" s="16">
        <v>800049337</v>
      </c>
      <c r="B27" s="17" t="s">
        <v>1199</v>
      </c>
    </row>
    <row r="28" spans="1:2" x14ac:dyDescent="0.3">
      <c r="A28" s="16">
        <v>800049697</v>
      </c>
      <c r="B28" s="17" t="s">
        <v>1200</v>
      </c>
    </row>
    <row r="29" spans="1:2" x14ac:dyDescent="0.3">
      <c r="A29" s="16">
        <v>800050385</v>
      </c>
      <c r="B29" s="17" t="s">
        <v>1201</v>
      </c>
    </row>
    <row r="30" spans="1:2" x14ac:dyDescent="0.3">
      <c r="A30" s="16">
        <v>800050722</v>
      </c>
      <c r="B30" s="17" t="s">
        <v>1202</v>
      </c>
    </row>
    <row r="31" spans="1:2" x14ac:dyDescent="0.3">
      <c r="A31" s="16">
        <v>800054940</v>
      </c>
      <c r="B31" s="17" t="s">
        <v>1203</v>
      </c>
    </row>
    <row r="32" spans="1:2" x14ac:dyDescent="0.3">
      <c r="A32" s="16">
        <v>800055169</v>
      </c>
      <c r="B32" s="17" t="s">
        <v>1204</v>
      </c>
    </row>
    <row r="33" spans="1:2" x14ac:dyDescent="0.3">
      <c r="A33" s="16">
        <v>800055599</v>
      </c>
      <c r="B33" s="17" t="s">
        <v>1205</v>
      </c>
    </row>
    <row r="34" spans="1:2" x14ac:dyDescent="0.3">
      <c r="A34" s="16">
        <v>800055759</v>
      </c>
      <c r="B34" s="17" t="s">
        <v>1206</v>
      </c>
    </row>
    <row r="35" spans="1:2" x14ac:dyDescent="0.3">
      <c r="A35" s="16">
        <v>800055833</v>
      </c>
      <c r="B35" s="17" t="s">
        <v>1207</v>
      </c>
    </row>
    <row r="36" spans="1:2" x14ac:dyDescent="0.3">
      <c r="A36" s="16">
        <v>800056230</v>
      </c>
      <c r="B36" s="17" t="s">
        <v>1208</v>
      </c>
    </row>
    <row r="37" spans="1:2" x14ac:dyDescent="0.3">
      <c r="A37" s="16">
        <v>800058000</v>
      </c>
      <c r="B37" s="17" t="s">
        <v>1209</v>
      </c>
    </row>
    <row r="38" spans="1:2" x14ac:dyDescent="0.3">
      <c r="A38" s="16">
        <v>800058286</v>
      </c>
      <c r="B38" s="17" t="s">
        <v>1210</v>
      </c>
    </row>
    <row r="39" spans="1:2" x14ac:dyDescent="0.3">
      <c r="A39" s="16">
        <v>800058652</v>
      </c>
      <c r="B39" s="17" t="s">
        <v>1211</v>
      </c>
    </row>
    <row r="40" spans="1:2" x14ac:dyDescent="0.3">
      <c r="A40" s="16">
        <v>800059552</v>
      </c>
      <c r="B40" s="17" t="s">
        <v>1212</v>
      </c>
    </row>
    <row r="41" spans="1:2" x14ac:dyDescent="0.3">
      <c r="A41" s="16">
        <v>800059782</v>
      </c>
      <c r="B41" s="17" t="s">
        <v>1213</v>
      </c>
    </row>
    <row r="42" spans="1:2" x14ac:dyDescent="0.3">
      <c r="A42" s="16">
        <v>800060957</v>
      </c>
      <c r="B42" s="17" t="s">
        <v>1214</v>
      </c>
    </row>
    <row r="43" spans="1:2" x14ac:dyDescent="0.3">
      <c r="A43" s="16">
        <v>800060961</v>
      </c>
      <c r="B43" s="17" t="s">
        <v>1215</v>
      </c>
    </row>
    <row r="44" spans="1:2" x14ac:dyDescent="0.3">
      <c r="A44" s="16">
        <v>800061412</v>
      </c>
      <c r="B44" s="17" t="s">
        <v>1216</v>
      </c>
    </row>
    <row r="45" spans="1:2" x14ac:dyDescent="0.3">
      <c r="A45" s="16">
        <v>800061516</v>
      </c>
      <c r="B45" s="17" t="s">
        <v>1217</v>
      </c>
    </row>
    <row r="46" spans="1:2" x14ac:dyDescent="0.3">
      <c r="A46" s="16">
        <v>800061618</v>
      </c>
      <c r="B46" s="17" t="s">
        <v>1218</v>
      </c>
    </row>
    <row r="47" spans="1:2" x14ac:dyDescent="0.3">
      <c r="A47" s="16">
        <v>800061689</v>
      </c>
      <c r="B47" s="17" t="s">
        <v>1219</v>
      </c>
    </row>
    <row r="48" spans="1:2" x14ac:dyDescent="0.3">
      <c r="A48" s="16">
        <v>800061842</v>
      </c>
      <c r="B48" s="17" t="s">
        <v>1220</v>
      </c>
    </row>
    <row r="49" spans="1:2" x14ac:dyDescent="0.3">
      <c r="A49" s="16">
        <v>800061856</v>
      </c>
      <c r="B49" s="17" t="s">
        <v>1221</v>
      </c>
    </row>
    <row r="50" spans="1:2" x14ac:dyDescent="0.3">
      <c r="A50" s="16">
        <v>800061990</v>
      </c>
      <c r="B50" s="17" t="s">
        <v>1222</v>
      </c>
    </row>
    <row r="51" spans="1:2" x14ac:dyDescent="0.3">
      <c r="A51" s="16">
        <v>800062338</v>
      </c>
      <c r="B51" s="17" t="s">
        <v>1223</v>
      </c>
    </row>
    <row r="52" spans="1:2" x14ac:dyDescent="0.3">
      <c r="A52" s="16">
        <v>800062364</v>
      </c>
      <c r="B52" s="17" t="s">
        <v>1224</v>
      </c>
    </row>
    <row r="53" spans="1:2" x14ac:dyDescent="0.3">
      <c r="A53" s="16">
        <v>800062376</v>
      </c>
      <c r="B53" s="17" t="s">
        <v>1225</v>
      </c>
    </row>
    <row r="54" spans="1:2" x14ac:dyDescent="0.3">
      <c r="A54" s="16">
        <v>800062384</v>
      </c>
      <c r="B54" s="17" t="s">
        <v>1226</v>
      </c>
    </row>
    <row r="55" spans="1:2" x14ac:dyDescent="0.3">
      <c r="A55" s="16">
        <v>800062387</v>
      </c>
      <c r="B55" s="17" t="s">
        <v>1227</v>
      </c>
    </row>
    <row r="56" spans="1:2" x14ac:dyDescent="0.3">
      <c r="A56" s="16">
        <v>800062446</v>
      </c>
      <c r="B56" s="17" t="s">
        <v>1228</v>
      </c>
    </row>
    <row r="57" spans="1:2" x14ac:dyDescent="0.3">
      <c r="A57" s="16">
        <v>800062477</v>
      </c>
      <c r="B57" s="17" t="s">
        <v>1229</v>
      </c>
    </row>
    <row r="58" spans="1:2" x14ac:dyDescent="0.3">
      <c r="A58" s="16">
        <v>800062520</v>
      </c>
      <c r="B58" s="17" t="s">
        <v>1230</v>
      </c>
    </row>
    <row r="59" spans="1:2" x14ac:dyDescent="0.3">
      <c r="A59" s="16">
        <v>800062531</v>
      </c>
      <c r="B59" s="17" t="s">
        <v>1231</v>
      </c>
    </row>
    <row r="60" spans="1:2" x14ac:dyDescent="0.3">
      <c r="A60" s="16">
        <v>800062571</v>
      </c>
      <c r="B60" s="17" t="s">
        <v>1232</v>
      </c>
    </row>
    <row r="61" spans="1:2" x14ac:dyDescent="0.3">
      <c r="A61" s="16">
        <v>800062616</v>
      </c>
      <c r="B61" s="17" t="s">
        <v>1233</v>
      </c>
    </row>
    <row r="62" spans="1:2" x14ac:dyDescent="0.3">
      <c r="A62" s="16">
        <v>800062890</v>
      </c>
      <c r="B62" s="17" t="s">
        <v>1234</v>
      </c>
    </row>
    <row r="63" spans="1:2" x14ac:dyDescent="0.3">
      <c r="A63" s="16">
        <v>800063599</v>
      </c>
      <c r="B63" s="17" t="s">
        <v>1235</v>
      </c>
    </row>
    <row r="64" spans="1:2" x14ac:dyDescent="0.3">
      <c r="A64" s="16">
        <v>800063626</v>
      </c>
      <c r="B64" s="17" t="s">
        <v>1236</v>
      </c>
    </row>
    <row r="65" spans="1:2" x14ac:dyDescent="0.3">
      <c r="A65" s="16">
        <v>800063654</v>
      </c>
      <c r="B65" s="17" t="s">
        <v>1237</v>
      </c>
    </row>
    <row r="66" spans="1:2" x14ac:dyDescent="0.3">
      <c r="A66" s="16">
        <v>800063670</v>
      </c>
      <c r="B66" s="17" t="s">
        <v>1238</v>
      </c>
    </row>
    <row r="67" spans="1:2" x14ac:dyDescent="0.3">
      <c r="A67" s="16">
        <v>800063707</v>
      </c>
      <c r="B67" s="17" t="s">
        <v>1239</v>
      </c>
    </row>
    <row r="68" spans="1:2" x14ac:dyDescent="0.3">
      <c r="A68" s="16">
        <v>800064007</v>
      </c>
      <c r="B68" s="17" t="s">
        <v>1240</v>
      </c>
    </row>
    <row r="69" spans="1:2" x14ac:dyDescent="0.3">
      <c r="A69" s="16">
        <v>800064017</v>
      </c>
      <c r="B69" s="17" t="s">
        <v>1241</v>
      </c>
    </row>
    <row r="70" spans="1:2" x14ac:dyDescent="0.3">
      <c r="A70" s="16">
        <v>800064578</v>
      </c>
      <c r="B70" s="17" t="s">
        <v>1242</v>
      </c>
    </row>
    <row r="71" spans="1:2" x14ac:dyDescent="0.3">
      <c r="A71" s="16">
        <v>800064629</v>
      </c>
      <c r="B71" s="17" t="s">
        <v>1243</v>
      </c>
    </row>
    <row r="72" spans="1:2" x14ac:dyDescent="0.3">
      <c r="A72" s="16">
        <v>800065195</v>
      </c>
      <c r="B72" s="17" t="s">
        <v>1244</v>
      </c>
    </row>
    <row r="73" spans="1:2" x14ac:dyDescent="0.3">
      <c r="A73" s="16">
        <v>800065374</v>
      </c>
      <c r="B73" s="17" t="s">
        <v>1245</v>
      </c>
    </row>
    <row r="74" spans="1:2" x14ac:dyDescent="0.3">
      <c r="A74" s="16">
        <v>800065646</v>
      </c>
      <c r="B74" s="17" t="s">
        <v>1246</v>
      </c>
    </row>
    <row r="75" spans="1:2" x14ac:dyDescent="0.3">
      <c r="A75" s="16">
        <v>800065731</v>
      </c>
      <c r="B75" s="17" t="s">
        <v>1247</v>
      </c>
    </row>
    <row r="76" spans="1:2" x14ac:dyDescent="0.3">
      <c r="A76" s="16">
        <v>800065914</v>
      </c>
      <c r="B76" s="17" t="s">
        <v>1248</v>
      </c>
    </row>
    <row r="77" spans="1:2" x14ac:dyDescent="0.3">
      <c r="A77" s="16">
        <v>800067510</v>
      </c>
      <c r="B77" s="17" t="s">
        <v>1249</v>
      </c>
    </row>
    <row r="78" spans="1:2" x14ac:dyDescent="0.3">
      <c r="A78" s="16">
        <v>800067533</v>
      </c>
      <c r="B78" s="17" t="s">
        <v>1250</v>
      </c>
    </row>
    <row r="79" spans="1:2" x14ac:dyDescent="0.3">
      <c r="A79" s="16">
        <v>800068359</v>
      </c>
      <c r="B79" s="17" t="s">
        <v>1251</v>
      </c>
    </row>
    <row r="80" spans="1:2" x14ac:dyDescent="0.3">
      <c r="A80" s="16">
        <v>800068367</v>
      </c>
      <c r="B80" s="17" t="s">
        <v>1252</v>
      </c>
    </row>
    <row r="81" spans="1:2" x14ac:dyDescent="0.3">
      <c r="A81" s="16">
        <v>800068515</v>
      </c>
      <c r="B81" s="17" t="s">
        <v>1253</v>
      </c>
    </row>
    <row r="82" spans="1:2" x14ac:dyDescent="0.3">
      <c r="A82" s="16">
        <v>800069015</v>
      </c>
      <c r="B82" s="17" t="s">
        <v>1254</v>
      </c>
    </row>
    <row r="83" spans="1:2" x14ac:dyDescent="0.3">
      <c r="A83" s="16">
        <v>800069270</v>
      </c>
      <c r="B83" s="17" t="s">
        <v>1255</v>
      </c>
    </row>
    <row r="84" spans="1:2" x14ac:dyDescent="0.3">
      <c r="A84" s="16">
        <v>800069627</v>
      </c>
      <c r="B84" s="17" t="s">
        <v>1256</v>
      </c>
    </row>
    <row r="85" spans="1:2" x14ac:dyDescent="0.3">
      <c r="A85" s="16">
        <v>800070081</v>
      </c>
      <c r="B85" s="17" t="s">
        <v>1257</v>
      </c>
    </row>
    <row r="86" spans="1:2" x14ac:dyDescent="0.3">
      <c r="A86" s="16">
        <v>800070297</v>
      </c>
      <c r="B86" s="17" t="s">
        <v>1258</v>
      </c>
    </row>
    <row r="87" spans="1:2" x14ac:dyDescent="0.3">
      <c r="A87" s="16">
        <v>800070303</v>
      </c>
      <c r="B87" s="17" t="s">
        <v>1259</v>
      </c>
    </row>
    <row r="88" spans="1:2" x14ac:dyDescent="0.3">
      <c r="A88" s="16">
        <v>800070493</v>
      </c>
      <c r="B88" s="17" t="s">
        <v>1260</v>
      </c>
    </row>
    <row r="89" spans="1:2" x14ac:dyDescent="0.3">
      <c r="A89" s="16">
        <v>800070624</v>
      </c>
      <c r="B89" s="17" t="s">
        <v>1261</v>
      </c>
    </row>
    <row r="90" spans="1:2" x14ac:dyDescent="0.3">
      <c r="A90" s="16">
        <v>800070728</v>
      </c>
      <c r="B90" s="17" t="s">
        <v>1262</v>
      </c>
    </row>
    <row r="91" spans="1:2" x14ac:dyDescent="0.3">
      <c r="A91" s="16">
        <v>800071260</v>
      </c>
      <c r="B91" s="17" t="s">
        <v>1263</v>
      </c>
    </row>
    <row r="92" spans="1:2" x14ac:dyDescent="0.3">
      <c r="A92" s="16">
        <v>800071676</v>
      </c>
      <c r="B92" s="17" t="s">
        <v>1264</v>
      </c>
    </row>
    <row r="93" spans="1:2" x14ac:dyDescent="0.3">
      <c r="A93" s="16">
        <v>800071896</v>
      </c>
      <c r="B93" s="17" t="s">
        <v>1265</v>
      </c>
    </row>
    <row r="94" spans="1:2" x14ac:dyDescent="0.3">
      <c r="A94" s="16">
        <v>800073433</v>
      </c>
      <c r="B94" s="17" t="s">
        <v>1266</v>
      </c>
    </row>
    <row r="95" spans="1:2" x14ac:dyDescent="0.3">
      <c r="A95" s="16">
        <v>800074195</v>
      </c>
      <c r="B95" s="17" t="s">
        <v>1267</v>
      </c>
    </row>
    <row r="96" spans="1:2" x14ac:dyDescent="0.3">
      <c r="A96" s="16">
        <v>800074608</v>
      </c>
      <c r="B96" s="17" t="s">
        <v>1268</v>
      </c>
    </row>
    <row r="97" spans="1:2" x14ac:dyDescent="0.3">
      <c r="A97" s="16">
        <v>800074637</v>
      </c>
      <c r="B97" s="17" t="s">
        <v>1269</v>
      </c>
    </row>
    <row r="98" spans="1:2" x14ac:dyDescent="0.3">
      <c r="A98" s="16">
        <v>800074668</v>
      </c>
      <c r="B98" s="17" t="s">
        <v>1270</v>
      </c>
    </row>
    <row r="99" spans="1:2" x14ac:dyDescent="0.3">
      <c r="A99" s="16">
        <v>800074725</v>
      </c>
      <c r="B99" s="17" t="s">
        <v>1271</v>
      </c>
    </row>
    <row r="100" spans="1:2" x14ac:dyDescent="0.3">
      <c r="A100" s="16">
        <v>800074870</v>
      </c>
      <c r="B100" s="17" t="s">
        <v>1272</v>
      </c>
    </row>
    <row r="101" spans="1:2" x14ac:dyDescent="0.3">
      <c r="A101" s="16">
        <v>800075241</v>
      </c>
      <c r="B101" s="17" t="s">
        <v>1273</v>
      </c>
    </row>
    <row r="102" spans="1:2" x14ac:dyDescent="0.3">
      <c r="A102" s="16">
        <v>800075498</v>
      </c>
      <c r="B102" s="17" t="s">
        <v>1274</v>
      </c>
    </row>
    <row r="103" spans="1:2" x14ac:dyDescent="0.3">
      <c r="A103" s="16">
        <v>800075887</v>
      </c>
      <c r="B103" s="17" t="s">
        <v>1275</v>
      </c>
    </row>
    <row r="104" spans="1:2" x14ac:dyDescent="0.3">
      <c r="A104" s="16">
        <v>800076570</v>
      </c>
      <c r="B104" s="17" t="s">
        <v>1276</v>
      </c>
    </row>
    <row r="105" spans="1:2" x14ac:dyDescent="0.3">
      <c r="A105" s="16">
        <v>800076595</v>
      </c>
      <c r="B105" s="17" t="s">
        <v>1277</v>
      </c>
    </row>
    <row r="106" spans="1:2" x14ac:dyDescent="0.3">
      <c r="A106" s="16">
        <v>800076860</v>
      </c>
      <c r="B106" s="17" t="s">
        <v>1278</v>
      </c>
    </row>
    <row r="107" spans="1:2" x14ac:dyDescent="0.3">
      <c r="A107" s="16">
        <v>800077427</v>
      </c>
      <c r="B107" s="17" t="s">
        <v>1279</v>
      </c>
    </row>
    <row r="108" spans="1:2" x14ac:dyDescent="0.3">
      <c r="A108" s="16">
        <v>800077605</v>
      </c>
      <c r="B108" s="17" t="s">
        <v>1280</v>
      </c>
    </row>
    <row r="109" spans="1:2" x14ac:dyDescent="0.3">
      <c r="A109" s="16">
        <v>800077625</v>
      </c>
      <c r="B109" s="17" t="s">
        <v>1281</v>
      </c>
    </row>
    <row r="110" spans="1:2" x14ac:dyDescent="0.3">
      <c r="A110" s="16">
        <v>800077661</v>
      </c>
      <c r="B110" s="17" t="s">
        <v>1282</v>
      </c>
    </row>
    <row r="111" spans="1:2" x14ac:dyDescent="0.3">
      <c r="A111" s="16">
        <v>800078140</v>
      </c>
      <c r="B111" s="17" t="s">
        <v>1283</v>
      </c>
    </row>
    <row r="112" spans="1:2" x14ac:dyDescent="0.3">
      <c r="A112" s="16">
        <v>800078296</v>
      </c>
      <c r="B112" s="17" t="s">
        <v>1284</v>
      </c>
    </row>
    <row r="113" spans="1:2" x14ac:dyDescent="0.3">
      <c r="A113" s="16">
        <v>800078357</v>
      </c>
      <c r="B113" s="17" t="s">
        <v>1285</v>
      </c>
    </row>
    <row r="114" spans="1:2" x14ac:dyDescent="0.3">
      <c r="A114" s="16">
        <v>800080296</v>
      </c>
      <c r="B114" s="17" t="s">
        <v>1286</v>
      </c>
    </row>
    <row r="115" spans="1:2" x14ac:dyDescent="0.3">
      <c r="A115" s="16">
        <v>800080321</v>
      </c>
      <c r="B115" s="17" t="s">
        <v>1287</v>
      </c>
    </row>
    <row r="116" spans="1:2" x14ac:dyDescent="0.3">
      <c r="A116" s="16">
        <v>800081245</v>
      </c>
      <c r="B116" s="17" t="s">
        <v>1288</v>
      </c>
    </row>
    <row r="117" spans="1:2" x14ac:dyDescent="0.3">
      <c r="A117" s="16">
        <v>800082581</v>
      </c>
      <c r="B117" s="17" t="s">
        <v>1289</v>
      </c>
    </row>
    <row r="118" spans="1:2" x14ac:dyDescent="0.3">
      <c r="A118" s="16">
        <v>800085411</v>
      </c>
      <c r="B118" s="17" t="s">
        <v>1290</v>
      </c>
    </row>
    <row r="119" spans="1:2" x14ac:dyDescent="0.3">
      <c r="A119" s="16">
        <v>800086963</v>
      </c>
      <c r="B119" s="17" t="s">
        <v>1291</v>
      </c>
    </row>
    <row r="120" spans="1:2" x14ac:dyDescent="0.3">
      <c r="A120" s="16">
        <v>800087196</v>
      </c>
      <c r="B120" s="17" t="s">
        <v>1292</v>
      </c>
    </row>
    <row r="121" spans="1:2" x14ac:dyDescent="0.3">
      <c r="A121" s="16">
        <v>800087476</v>
      </c>
      <c r="B121" s="17" t="s">
        <v>1293</v>
      </c>
    </row>
    <row r="122" spans="1:2" x14ac:dyDescent="0.3">
      <c r="A122" s="16">
        <v>800087648</v>
      </c>
      <c r="B122" s="17" t="s">
        <v>1294</v>
      </c>
    </row>
    <row r="123" spans="1:2" x14ac:dyDescent="0.3">
      <c r="A123" s="16">
        <v>800087713</v>
      </c>
      <c r="B123" s="17" t="s">
        <v>1295</v>
      </c>
    </row>
    <row r="124" spans="1:2" x14ac:dyDescent="0.3">
      <c r="A124" s="16">
        <v>800088412</v>
      </c>
      <c r="B124" s="17" t="s">
        <v>1296</v>
      </c>
    </row>
    <row r="125" spans="1:2" x14ac:dyDescent="0.3">
      <c r="A125" s="16">
        <v>800092253</v>
      </c>
      <c r="B125" s="17" t="s">
        <v>1297</v>
      </c>
    </row>
    <row r="126" spans="1:2" x14ac:dyDescent="0.3">
      <c r="A126" s="16">
        <v>800093263</v>
      </c>
      <c r="B126" s="17" t="s">
        <v>1298</v>
      </c>
    </row>
    <row r="127" spans="1:2" x14ac:dyDescent="0.3">
      <c r="A127" s="16">
        <v>800093820</v>
      </c>
      <c r="B127" s="17" t="s">
        <v>1299</v>
      </c>
    </row>
    <row r="128" spans="1:2" x14ac:dyDescent="0.3">
      <c r="A128" s="16">
        <v>800096022</v>
      </c>
      <c r="B128" s="17" t="s">
        <v>1300</v>
      </c>
    </row>
    <row r="129" spans="1:2" x14ac:dyDescent="0.3">
      <c r="A129" s="16">
        <v>800096932</v>
      </c>
      <c r="B129" s="17" t="s">
        <v>1301</v>
      </c>
    </row>
    <row r="130" spans="1:2" x14ac:dyDescent="0.3">
      <c r="A130" s="16">
        <v>800097281</v>
      </c>
      <c r="B130" s="17" t="s">
        <v>1302</v>
      </c>
    </row>
    <row r="131" spans="1:2" x14ac:dyDescent="0.3">
      <c r="A131" s="16">
        <v>800097396</v>
      </c>
      <c r="B131" s="17" t="s">
        <v>1303</v>
      </c>
    </row>
    <row r="132" spans="1:2" x14ac:dyDescent="0.3">
      <c r="A132" s="16">
        <v>800097764</v>
      </c>
      <c r="B132" s="17" t="s">
        <v>1304</v>
      </c>
    </row>
    <row r="133" spans="1:2" x14ac:dyDescent="0.3">
      <c r="A133" s="16">
        <v>800098330</v>
      </c>
      <c r="B133" s="17" t="s">
        <v>1305</v>
      </c>
    </row>
    <row r="134" spans="1:2" x14ac:dyDescent="0.3">
      <c r="A134" s="16">
        <v>800098572</v>
      </c>
      <c r="B134" s="17" t="s">
        <v>1306</v>
      </c>
    </row>
    <row r="135" spans="1:2" x14ac:dyDescent="0.3">
      <c r="A135" s="16">
        <v>800098713</v>
      </c>
      <c r="B135" s="17" t="s">
        <v>1307</v>
      </c>
    </row>
    <row r="136" spans="1:2" x14ac:dyDescent="0.3">
      <c r="A136" s="16">
        <v>800104379</v>
      </c>
      <c r="B136" s="17" t="s">
        <v>1308</v>
      </c>
    </row>
    <row r="137" spans="1:2" x14ac:dyDescent="0.3">
      <c r="A137" s="16">
        <v>800105684</v>
      </c>
      <c r="B137" s="17" t="s">
        <v>1309</v>
      </c>
    </row>
    <row r="138" spans="1:2" x14ac:dyDescent="0.3">
      <c r="A138" s="16">
        <v>800107791</v>
      </c>
      <c r="B138" s="17" t="s">
        <v>1310</v>
      </c>
    </row>
    <row r="139" spans="1:2" x14ac:dyDescent="0.3">
      <c r="A139" s="16">
        <v>800108775</v>
      </c>
      <c r="B139" s="17" t="s">
        <v>1311</v>
      </c>
    </row>
    <row r="140" spans="1:2" x14ac:dyDescent="0.3">
      <c r="A140" s="16">
        <v>800109799</v>
      </c>
      <c r="B140" s="17" t="s">
        <v>1312</v>
      </c>
    </row>
    <row r="141" spans="1:2" x14ac:dyDescent="0.3">
      <c r="A141" s="16">
        <v>800109812</v>
      </c>
      <c r="B141" s="17" t="s">
        <v>1313</v>
      </c>
    </row>
    <row r="142" spans="1:2" x14ac:dyDescent="0.3">
      <c r="A142" s="16">
        <v>800109823</v>
      </c>
      <c r="B142" s="17" t="s">
        <v>1314</v>
      </c>
    </row>
    <row r="143" spans="1:2" x14ac:dyDescent="0.3">
      <c r="A143" s="16">
        <v>800110704</v>
      </c>
      <c r="B143" s="17" t="s">
        <v>1315</v>
      </c>
    </row>
    <row r="144" spans="1:2" x14ac:dyDescent="0.3">
      <c r="A144" s="16">
        <v>800111328</v>
      </c>
      <c r="B144" s="17" t="s">
        <v>1316</v>
      </c>
    </row>
    <row r="145" spans="1:2" x14ac:dyDescent="0.3">
      <c r="A145" s="16">
        <v>800111332</v>
      </c>
      <c r="B145" s="17" t="s">
        <v>1317</v>
      </c>
    </row>
    <row r="146" spans="1:2" x14ac:dyDescent="0.3">
      <c r="A146" s="16">
        <v>800111753</v>
      </c>
      <c r="B146" s="17" t="s">
        <v>1318</v>
      </c>
    </row>
    <row r="147" spans="1:2" x14ac:dyDescent="0.3">
      <c r="A147" s="16">
        <v>800111755</v>
      </c>
      <c r="B147" s="17" t="s">
        <v>1319</v>
      </c>
    </row>
    <row r="148" spans="1:2" x14ac:dyDescent="0.3">
      <c r="A148" s="16">
        <v>800111761</v>
      </c>
      <c r="B148" s="17" t="s">
        <v>1320</v>
      </c>
    </row>
    <row r="149" spans="1:2" x14ac:dyDescent="0.3">
      <c r="A149" s="16">
        <v>800111844</v>
      </c>
      <c r="B149" s="17" t="s">
        <v>1321</v>
      </c>
    </row>
    <row r="150" spans="1:2" x14ac:dyDescent="0.3">
      <c r="A150" s="16">
        <v>800112837</v>
      </c>
      <c r="B150" s="17" t="s">
        <v>1322</v>
      </c>
    </row>
    <row r="151" spans="1:2" x14ac:dyDescent="0.3">
      <c r="A151" s="16">
        <v>800112892</v>
      </c>
      <c r="B151" s="17" t="s">
        <v>1323</v>
      </c>
    </row>
    <row r="152" spans="1:2" x14ac:dyDescent="0.3">
      <c r="A152" s="16">
        <v>800112895</v>
      </c>
      <c r="B152" s="17" t="s">
        <v>1324</v>
      </c>
    </row>
    <row r="153" spans="1:2" x14ac:dyDescent="0.3">
      <c r="A153" s="16">
        <v>800112909</v>
      </c>
      <c r="B153" s="17" t="s">
        <v>1325</v>
      </c>
    </row>
    <row r="154" spans="1:2" x14ac:dyDescent="0.3">
      <c r="A154" s="16">
        <v>800112967</v>
      </c>
      <c r="B154" s="17" t="s">
        <v>1326</v>
      </c>
    </row>
    <row r="155" spans="1:2" x14ac:dyDescent="0.3">
      <c r="A155" s="16">
        <v>800113608</v>
      </c>
      <c r="B155" s="17" t="s">
        <v>1327</v>
      </c>
    </row>
    <row r="156" spans="1:2" x14ac:dyDescent="0.3">
      <c r="A156" s="16">
        <v>800113980</v>
      </c>
      <c r="B156" s="17" t="s">
        <v>1328</v>
      </c>
    </row>
    <row r="157" spans="1:2" x14ac:dyDescent="0.3">
      <c r="A157" s="16">
        <v>800114682</v>
      </c>
      <c r="B157" s="17" t="s">
        <v>1329</v>
      </c>
    </row>
    <row r="158" spans="1:2" x14ac:dyDescent="0.3">
      <c r="A158" s="16">
        <v>800114776</v>
      </c>
      <c r="B158" s="17" t="s">
        <v>1330</v>
      </c>
    </row>
    <row r="159" spans="1:2" x14ac:dyDescent="0.3">
      <c r="A159" s="16">
        <v>800114857</v>
      </c>
      <c r="B159" s="17" t="s">
        <v>1331</v>
      </c>
    </row>
    <row r="160" spans="1:2" x14ac:dyDescent="0.3">
      <c r="A160" s="16">
        <v>800116835</v>
      </c>
      <c r="B160" s="17" t="s">
        <v>1332</v>
      </c>
    </row>
    <row r="161" spans="1:2" x14ac:dyDescent="0.3">
      <c r="A161" s="16">
        <v>800117426</v>
      </c>
      <c r="B161" s="17" t="s">
        <v>1333</v>
      </c>
    </row>
    <row r="162" spans="1:2" x14ac:dyDescent="0.3">
      <c r="A162" s="16">
        <v>800118783</v>
      </c>
      <c r="B162" s="17" t="s">
        <v>1334</v>
      </c>
    </row>
    <row r="163" spans="1:2" x14ac:dyDescent="0.3">
      <c r="A163" s="16">
        <v>800121219</v>
      </c>
      <c r="B163" s="17" t="s">
        <v>1335</v>
      </c>
    </row>
    <row r="164" spans="1:2" x14ac:dyDescent="0.3">
      <c r="A164" s="16">
        <v>800122280</v>
      </c>
      <c r="B164" s="17" t="s">
        <v>1336</v>
      </c>
    </row>
    <row r="165" spans="1:2" x14ac:dyDescent="0.3">
      <c r="A165" s="16">
        <v>800124288</v>
      </c>
      <c r="B165" s="17" t="s">
        <v>1337</v>
      </c>
    </row>
    <row r="166" spans="1:2" x14ac:dyDescent="0.3">
      <c r="A166" s="16">
        <v>800127513</v>
      </c>
      <c r="B166" s="17" t="s">
        <v>1338</v>
      </c>
    </row>
    <row r="167" spans="1:2" x14ac:dyDescent="0.3">
      <c r="A167" s="16">
        <v>800130076</v>
      </c>
      <c r="B167" s="17" t="s">
        <v>1339</v>
      </c>
    </row>
    <row r="168" spans="1:2" x14ac:dyDescent="0.3">
      <c r="A168" s="16">
        <v>800130656</v>
      </c>
      <c r="B168" s="17" t="s">
        <v>1340</v>
      </c>
    </row>
    <row r="169" spans="1:2" x14ac:dyDescent="0.3">
      <c r="A169" s="16">
        <v>800131127</v>
      </c>
      <c r="B169" s="17" t="s">
        <v>1341</v>
      </c>
    </row>
    <row r="170" spans="1:2" x14ac:dyDescent="0.3">
      <c r="A170" s="16">
        <v>800136110</v>
      </c>
      <c r="B170" s="17" t="s">
        <v>1342</v>
      </c>
    </row>
    <row r="171" spans="1:2" x14ac:dyDescent="0.3">
      <c r="A171" s="16">
        <v>800136151</v>
      </c>
      <c r="B171" s="17" t="s">
        <v>1343</v>
      </c>
    </row>
    <row r="172" spans="1:2" x14ac:dyDescent="0.3">
      <c r="A172" s="16">
        <v>800136154</v>
      </c>
      <c r="B172" s="17" t="s">
        <v>1344</v>
      </c>
    </row>
    <row r="173" spans="1:2" x14ac:dyDescent="0.3">
      <c r="A173" s="16">
        <v>800136193</v>
      </c>
      <c r="B173" s="17" t="s">
        <v>1345</v>
      </c>
    </row>
    <row r="174" spans="1:2" x14ac:dyDescent="0.3">
      <c r="A174" s="16">
        <v>800136453</v>
      </c>
      <c r="B174" s="17" t="s">
        <v>1346</v>
      </c>
    </row>
    <row r="175" spans="1:2" x14ac:dyDescent="0.3">
      <c r="A175" s="16">
        <v>800136457</v>
      </c>
      <c r="B175" s="17" t="s">
        <v>1347</v>
      </c>
    </row>
    <row r="176" spans="1:2" x14ac:dyDescent="0.3">
      <c r="A176" s="16">
        <v>800136743</v>
      </c>
      <c r="B176" s="17" t="s">
        <v>1348</v>
      </c>
    </row>
    <row r="177" spans="1:2" x14ac:dyDescent="0.3">
      <c r="A177" s="16">
        <v>800136822</v>
      </c>
      <c r="B177" s="17" t="s">
        <v>1349</v>
      </c>
    </row>
    <row r="178" spans="1:2" x14ac:dyDescent="0.3">
      <c r="A178" s="16">
        <v>800136825</v>
      </c>
      <c r="B178" s="17" t="s">
        <v>1350</v>
      </c>
    </row>
    <row r="179" spans="1:2" x14ac:dyDescent="0.3">
      <c r="A179" s="16">
        <v>800137167</v>
      </c>
      <c r="B179" s="17" t="s">
        <v>1351</v>
      </c>
    </row>
    <row r="180" spans="1:2" x14ac:dyDescent="0.3">
      <c r="A180" s="16">
        <v>800137252</v>
      </c>
      <c r="B180" s="17" t="s">
        <v>1352</v>
      </c>
    </row>
    <row r="181" spans="1:2" x14ac:dyDescent="0.3">
      <c r="A181" s="16">
        <v>800137726</v>
      </c>
      <c r="B181" s="17" t="s">
        <v>1353</v>
      </c>
    </row>
    <row r="182" spans="1:2" x14ac:dyDescent="0.3">
      <c r="A182" s="16">
        <v>800137912</v>
      </c>
      <c r="B182" s="17" t="s">
        <v>1354</v>
      </c>
    </row>
    <row r="183" spans="1:2" x14ac:dyDescent="0.3">
      <c r="A183" s="16">
        <v>800137930</v>
      </c>
      <c r="B183" s="17" t="s">
        <v>1355</v>
      </c>
    </row>
    <row r="184" spans="1:2" x14ac:dyDescent="0.3">
      <c r="A184" s="16">
        <v>800137942</v>
      </c>
      <c r="B184" s="17" t="s">
        <v>1356</v>
      </c>
    </row>
    <row r="185" spans="1:2" x14ac:dyDescent="0.3">
      <c r="A185" s="16">
        <v>800137947</v>
      </c>
      <c r="B185" s="17" t="s">
        <v>1357</v>
      </c>
    </row>
    <row r="186" spans="1:2" x14ac:dyDescent="0.3">
      <c r="A186" s="16">
        <v>800137950</v>
      </c>
      <c r="B186" s="17" t="s">
        <v>1358</v>
      </c>
    </row>
    <row r="187" spans="1:2" x14ac:dyDescent="0.3">
      <c r="A187" s="16">
        <v>800137986</v>
      </c>
      <c r="B187" s="17" t="s">
        <v>1359</v>
      </c>
    </row>
    <row r="188" spans="1:2" x14ac:dyDescent="0.3">
      <c r="A188" s="16">
        <v>800138028</v>
      </c>
      <c r="B188" s="17" t="s">
        <v>1360</v>
      </c>
    </row>
    <row r="189" spans="1:2" x14ac:dyDescent="0.3">
      <c r="A189" s="16">
        <v>800138136</v>
      </c>
      <c r="B189" s="17" t="s">
        <v>1361</v>
      </c>
    </row>
    <row r="190" spans="1:2" x14ac:dyDescent="0.3">
      <c r="A190" s="16">
        <v>800138452</v>
      </c>
      <c r="B190" s="17" t="s">
        <v>1362</v>
      </c>
    </row>
    <row r="191" spans="1:2" x14ac:dyDescent="0.3">
      <c r="A191" s="16">
        <v>800138673</v>
      </c>
      <c r="B191" s="17" t="s">
        <v>1363</v>
      </c>
    </row>
    <row r="192" spans="1:2" x14ac:dyDescent="0.3">
      <c r="A192" s="16">
        <v>800139271</v>
      </c>
      <c r="B192" s="17" t="s">
        <v>1364</v>
      </c>
    </row>
    <row r="193" spans="1:2" x14ac:dyDescent="0.3">
      <c r="A193" s="16">
        <v>800139747</v>
      </c>
      <c r="B193" s="17" t="s">
        <v>1365</v>
      </c>
    </row>
    <row r="194" spans="1:2" x14ac:dyDescent="0.3">
      <c r="A194" s="16">
        <v>800139799</v>
      </c>
      <c r="B194" s="17" t="s">
        <v>1366</v>
      </c>
    </row>
    <row r="195" spans="1:2" x14ac:dyDescent="0.3">
      <c r="A195" s="16">
        <v>800139851</v>
      </c>
      <c r="B195" s="17" t="s">
        <v>1367</v>
      </c>
    </row>
    <row r="196" spans="1:2" x14ac:dyDescent="0.3">
      <c r="A196" s="16">
        <v>800139870</v>
      </c>
      <c r="B196" s="17" t="s">
        <v>1368</v>
      </c>
    </row>
    <row r="197" spans="1:2" x14ac:dyDescent="0.3">
      <c r="A197" s="16">
        <v>800140050</v>
      </c>
      <c r="B197" s="17" t="s">
        <v>1369</v>
      </c>
    </row>
    <row r="198" spans="1:2" x14ac:dyDescent="0.3">
      <c r="A198" s="16">
        <v>800140127</v>
      </c>
      <c r="B198" s="17" t="s">
        <v>1370</v>
      </c>
    </row>
    <row r="199" spans="1:2" x14ac:dyDescent="0.3">
      <c r="A199" s="16">
        <v>800140396</v>
      </c>
      <c r="B199" s="17" t="s">
        <v>1371</v>
      </c>
    </row>
    <row r="200" spans="1:2" x14ac:dyDescent="0.3">
      <c r="A200" s="16">
        <v>800140695</v>
      </c>
      <c r="B200" s="17" t="s">
        <v>1372</v>
      </c>
    </row>
    <row r="201" spans="1:2" x14ac:dyDescent="0.3">
      <c r="A201" s="16">
        <v>800140816</v>
      </c>
      <c r="B201" s="17" t="s">
        <v>1373</v>
      </c>
    </row>
    <row r="202" spans="1:2" x14ac:dyDescent="0.3">
      <c r="A202" s="16">
        <v>800140921</v>
      </c>
      <c r="B202" s="17" t="s">
        <v>1374</v>
      </c>
    </row>
    <row r="203" spans="1:2" x14ac:dyDescent="0.3">
      <c r="A203" s="16">
        <v>800141363</v>
      </c>
      <c r="B203" s="17" t="s">
        <v>1375</v>
      </c>
    </row>
    <row r="204" spans="1:2" x14ac:dyDescent="0.3">
      <c r="A204" s="16">
        <v>800141372</v>
      </c>
      <c r="B204" s="17" t="s">
        <v>1376</v>
      </c>
    </row>
    <row r="205" spans="1:2" x14ac:dyDescent="0.3">
      <c r="A205" s="16">
        <v>800141434</v>
      </c>
      <c r="B205" s="17" t="s">
        <v>1377</v>
      </c>
    </row>
    <row r="206" spans="1:2" x14ac:dyDescent="0.3">
      <c r="A206" s="16">
        <v>800141455</v>
      </c>
      <c r="B206" s="17" t="s">
        <v>1378</v>
      </c>
    </row>
    <row r="207" spans="1:2" x14ac:dyDescent="0.3">
      <c r="A207" s="16">
        <v>800141539</v>
      </c>
      <c r="B207" s="17" t="s">
        <v>1379</v>
      </c>
    </row>
    <row r="208" spans="1:2" x14ac:dyDescent="0.3">
      <c r="A208" s="16">
        <v>800141542</v>
      </c>
      <c r="B208" s="17" t="s">
        <v>1380</v>
      </c>
    </row>
    <row r="209" spans="1:2" x14ac:dyDescent="0.3">
      <c r="A209" s="16">
        <v>800141813</v>
      </c>
      <c r="B209" s="17" t="s">
        <v>1381</v>
      </c>
    </row>
    <row r="210" spans="1:2" x14ac:dyDescent="0.3">
      <c r="A210" s="16">
        <v>800141904</v>
      </c>
      <c r="B210" s="17" t="s">
        <v>1382</v>
      </c>
    </row>
    <row r="211" spans="1:2" x14ac:dyDescent="0.3">
      <c r="A211" s="16">
        <v>800142015</v>
      </c>
      <c r="B211" s="17" t="s">
        <v>1383</v>
      </c>
    </row>
    <row r="212" spans="1:2" x14ac:dyDescent="0.3">
      <c r="A212" s="16">
        <v>800142016</v>
      </c>
      <c r="B212" s="17" t="s">
        <v>1384</v>
      </c>
    </row>
    <row r="213" spans="1:2" x14ac:dyDescent="0.3">
      <c r="A213" s="16">
        <v>800142159</v>
      </c>
      <c r="B213" s="17" t="s">
        <v>1385</v>
      </c>
    </row>
    <row r="214" spans="1:2" x14ac:dyDescent="0.3">
      <c r="A214" s="16">
        <v>800142292</v>
      </c>
      <c r="B214" s="17" t="s">
        <v>1386</v>
      </c>
    </row>
    <row r="215" spans="1:2" x14ac:dyDescent="0.3">
      <c r="A215" s="16">
        <v>800142788</v>
      </c>
      <c r="B215" s="17" t="s">
        <v>1387</v>
      </c>
    </row>
    <row r="216" spans="1:2" x14ac:dyDescent="0.3">
      <c r="A216" s="16">
        <v>800142836</v>
      </c>
      <c r="B216" s="17" t="s">
        <v>1388</v>
      </c>
    </row>
    <row r="217" spans="1:2" x14ac:dyDescent="0.3">
      <c r="A217" s="16">
        <v>800143030</v>
      </c>
      <c r="B217" s="17" t="s">
        <v>1389</v>
      </c>
    </row>
    <row r="218" spans="1:2" x14ac:dyDescent="0.3">
      <c r="A218" s="16">
        <v>800143035</v>
      </c>
      <c r="B218" s="17" t="s">
        <v>1390</v>
      </c>
    </row>
    <row r="219" spans="1:2" x14ac:dyDescent="0.3">
      <c r="A219" s="16">
        <v>800143161</v>
      </c>
      <c r="B219" s="17" t="s">
        <v>1391</v>
      </c>
    </row>
    <row r="220" spans="1:2" x14ac:dyDescent="0.3">
      <c r="A220" s="16">
        <v>800143210</v>
      </c>
      <c r="B220" s="17" t="s">
        <v>1392</v>
      </c>
    </row>
    <row r="221" spans="1:2" x14ac:dyDescent="0.3">
      <c r="A221" s="16">
        <v>800143320</v>
      </c>
      <c r="B221" s="17" t="s">
        <v>1393</v>
      </c>
    </row>
    <row r="222" spans="1:2" x14ac:dyDescent="0.3">
      <c r="A222" s="16">
        <v>800143615</v>
      </c>
      <c r="B222" s="17" t="s">
        <v>1394</v>
      </c>
    </row>
    <row r="223" spans="1:2" x14ac:dyDescent="0.3">
      <c r="A223" s="16">
        <v>800143827</v>
      </c>
      <c r="B223" s="17" t="s">
        <v>1395</v>
      </c>
    </row>
    <row r="224" spans="1:2" x14ac:dyDescent="0.3">
      <c r="A224" s="16">
        <v>800143930</v>
      </c>
      <c r="B224" s="17" t="s">
        <v>1396</v>
      </c>
    </row>
    <row r="225" spans="1:2" x14ac:dyDescent="0.3">
      <c r="A225" s="16">
        <v>800144036</v>
      </c>
      <c r="B225" s="17" t="s">
        <v>1397</v>
      </c>
    </row>
    <row r="226" spans="1:2" x14ac:dyDescent="0.3">
      <c r="A226" s="16">
        <v>800144321</v>
      </c>
      <c r="B226" s="17" t="s">
        <v>1398</v>
      </c>
    </row>
    <row r="227" spans="1:2" x14ac:dyDescent="0.3">
      <c r="A227" s="16">
        <v>800144385</v>
      </c>
      <c r="B227" s="17" t="s">
        <v>1399</v>
      </c>
    </row>
    <row r="228" spans="1:2" x14ac:dyDescent="0.3">
      <c r="A228" s="16">
        <v>800144763</v>
      </c>
      <c r="B228" s="17" t="s">
        <v>1400</v>
      </c>
    </row>
    <row r="229" spans="1:2" x14ac:dyDescent="0.3">
      <c r="A229" s="16">
        <v>800144910</v>
      </c>
      <c r="B229" s="17" t="s">
        <v>1401</v>
      </c>
    </row>
    <row r="230" spans="1:2" x14ac:dyDescent="0.3">
      <c r="A230" s="16">
        <v>800145035</v>
      </c>
      <c r="B230" s="17" t="s">
        <v>1402</v>
      </c>
    </row>
    <row r="231" spans="1:2" x14ac:dyDescent="0.3">
      <c r="A231" s="16">
        <v>800145109</v>
      </c>
      <c r="B231" s="17" t="s">
        <v>1403</v>
      </c>
    </row>
    <row r="232" spans="1:2" x14ac:dyDescent="0.3">
      <c r="A232" s="16">
        <v>800145113</v>
      </c>
      <c r="B232" s="17" t="s">
        <v>1404</v>
      </c>
    </row>
    <row r="233" spans="1:2" x14ac:dyDescent="0.3">
      <c r="A233" s="16">
        <v>800145148</v>
      </c>
      <c r="B233" s="17" t="s">
        <v>1405</v>
      </c>
    </row>
    <row r="234" spans="1:2" x14ac:dyDescent="0.3">
      <c r="A234" s="16">
        <v>800145150</v>
      </c>
      <c r="B234" s="17" t="s">
        <v>1406</v>
      </c>
    </row>
    <row r="235" spans="1:2" x14ac:dyDescent="0.3">
      <c r="A235" s="16">
        <v>800145642</v>
      </c>
      <c r="B235" s="17" t="s">
        <v>1407</v>
      </c>
    </row>
    <row r="236" spans="1:2" x14ac:dyDescent="0.3">
      <c r="A236" s="16">
        <v>800145668</v>
      </c>
      <c r="B236" s="17" t="s">
        <v>1408</v>
      </c>
    </row>
    <row r="237" spans="1:2" x14ac:dyDescent="0.3">
      <c r="A237" s="16">
        <v>800145709</v>
      </c>
      <c r="B237" s="17" t="s">
        <v>1409</v>
      </c>
    </row>
    <row r="238" spans="1:2" x14ac:dyDescent="0.3">
      <c r="A238" s="16">
        <v>800145878</v>
      </c>
      <c r="B238" s="17" t="s">
        <v>1410</v>
      </c>
    </row>
    <row r="239" spans="1:2" x14ac:dyDescent="0.3">
      <c r="A239" s="16">
        <v>800145910</v>
      </c>
      <c r="B239" s="17" t="s">
        <v>1411</v>
      </c>
    </row>
    <row r="240" spans="1:2" x14ac:dyDescent="0.3">
      <c r="A240" s="16">
        <v>800145963</v>
      </c>
      <c r="B240" s="17" t="s">
        <v>1412</v>
      </c>
    </row>
    <row r="241" spans="1:2" x14ac:dyDescent="0.3">
      <c r="A241" s="16">
        <v>800146001</v>
      </c>
      <c r="B241" s="17" t="s">
        <v>1413</v>
      </c>
    </row>
    <row r="242" spans="1:2" x14ac:dyDescent="0.3">
      <c r="A242" s="16">
        <v>800146193</v>
      </c>
      <c r="B242" s="17" t="s">
        <v>1414</v>
      </c>
    </row>
    <row r="243" spans="1:2" x14ac:dyDescent="0.3">
      <c r="A243" s="16">
        <v>800146373</v>
      </c>
      <c r="B243" s="17" t="s">
        <v>1415</v>
      </c>
    </row>
    <row r="244" spans="1:2" x14ac:dyDescent="0.3">
      <c r="A244" s="16">
        <v>800146726</v>
      </c>
      <c r="B244" s="17" t="s">
        <v>1416</v>
      </c>
    </row>
    <row r="245" spans="1:2" x14ac:dyDescent="0.3">
      <c r="A245" s="16">
        <v>800147247</v>
      </c>
      <c r="B245" s="17" t="s">
        <v>1417</v>
      </c>
    </row>
    <row r="246" spans="1:2" x14ac:dyDescent="0.3">
      <c r="A246" s="16">
        <v>800148326</v>
      </c>
      <c r="B246" s="17" t="s">
        <v>1418</v>
      </c>
    </row>
    <row r="247" spans="1:2" x14ac:dyDescent="0.3">
      <c r="A247" s="16">
        <v>800152486</v>
      </c>
      <c r="B247" s="17" t="s">
        <v>1419</v>
      </c>
    </row>
    <row r="248" spans="1:2" x14ac:dyDescent="0.3">
      <c r="A248" s="16">
        <v>800153005</v>
      </c>
      <c r="B248" s="17" t="s">
        <v>1420</v>
      </c>
    </row>
    <row r="249" spans="1:2" x14ac:dyDescent="0.3">
      <c r="A249" s="16">
        <v>800153882</v>
      </c>
      <c r="B249" s="17" t="s">
        <v>1421</v>
      </c>
    </row>
    <row r="250" spans="1:2" x14ac:dyDescent="0.3">
      <c r="A250" s="16">
        <v>800153954</v>
      </c>
      <c r="B250" s="17" t="s">
        <v>1422</v>
      </c>
    </row>
    <row r="251" spans="1:2" x14ac:dyDescent="0.3">
      <c r="A251" s="16">
        <v>800153995</v>
      </c>
      <c r="B251" s="17" t="s">
        <v>1423</v>
      </c>
    </row>
    <row r="252" spans="1:2" x14ac:dyDescent="0.3">
      <c r="A252" s="16">
        <v>800154331</v>
      </c>
      <c r="B252" s="17" t="s">
        <v>1424</v>
      </c>
    </row>
    <row r="253" spans="1:2" x14ac:dyDescent="0.3">
      <c r="A253" s="16">
        <v>800154447</v>
      </c>
      <c r="B253" s="17" t="s">
        <v>1425</v>
      </c>
    </row>
    <row r="254" spans="1:2" x14ac:dyDescent="0.3">
      <c r="A254" s="16">
        <v>800155653</v>
      </c>
      <c r="B254" s="17" t="s">
        <v>1426</v>
      </c>
    </row>
    <row r="255" spans="1:2" x14ac:dyDescent="0.3">
      <c r="A255" s="16">
        <v>800155835</v>
      </c>
      <c r="B255" s="17" t="s">
        <v>1427</v>
      </c>
    </row>
    <row r="256" spans="1:2" x14ac:dyDescent="0.3">
      <c r="A256" s="16">
        <v>800156148</v>
      </c>
      <c r="B256" s="17" t="s">
        <v>1428</v>
      </c>
    </row>
    <row r="257" spans="1:2" x14ac:dyDescent="0.3">
      <c r="A257" s="16">
        <v>800157046</v>
      </c>
      <c r="B257" s="17" t="s">
        <v>1429</v>
      </c>
    </row>
    <row r="258" spans="1:2" x14ac:dyDescent="0.3">
      <c r="A258" s="16">
        <v>800158188</v>
      </c>
      <c r="B258" s="17" t="s">
        <v>1430</v>
      </c>
    </row>
    <row r="259" spans="1:2" x14ac:dyDescent="0.3">
      <c r="A259" s="16">
        <v>800158249</v>
      </c>
      <c r="B259" s="17" t="s">
        <v>1431</v>
      </c>
    </row>
    <row r="260" spans="1:2" x14ac:dyDescent="0.3">
      <c r="A260" s="16">
        <v>800158555</v>
      </c>
      <c r="B260" s="17" t="s">
        <v>1432</v>
      </c>
    </row>
    <row r="261" spans="1:2" x14ac:dyDescent="0.3">
      <c r="A261" s="16">
        <v>800158655</v>
      </c>
      <c r="B261" s="17" t="s">
        <v>1433</v>
      </c>
    </row>
    <row r="262" spans="1:2" x14ac:dyDescent="0.3">
      <c r="A262" s="16">
        <v>800159288</v>
      </c>
      <c r="B262" s="17" t="s">
        <v>1434</v>
      </c>
    </row>
    <row r="263" spans="1:2" x14ac:dyDescent="0.3">
      <c r="A263" s="16">
        <v>800160505</v>
      </c>
      <c r="B263" s="17" t="s">
        <v>1435</v>
      </c>
    </row>
    <row r="264" spans="1:2" x14ac:dyDescent="0.3">
      <c r="A264" s="16">
        <v>800160508</v>
      </c>
      <c r="B264" s="17" t="s">
        <v>1436</v>
      </c>
    </row>
    <row r="265" spans="1:2" x14ac:dyDescent="0.3">
      <c r="A265" s="16">
        <v>800160680</v>
      </c>
      <c r="B265" s="17" t="s">
        <v>1437</v>
      </c>
    </row>
    <row r="266" spans="1:2" x14ac:dyDescent="0.3">
      <c r="A266" s="16">
        <v>800160690</v>
      </c>
      <c r="B266" s="17" t="s">
        <v>1438</v>
      </c>
    </row>
    <row r="267" spans="1:2" x14ac:dyDescent="0.3">
      <c r="A267" s="16">
        <v>800161338</v>
      </c>
      <c r="B267" s="17" t="s">
        <v>1439</v>
      </c>
    </row>
    <row r="268" spans="1:2" x14ac:dyDescent="0.3">
      <c r="A268" s="16">
        <v>800162347</v>
      </c>
      <c r="B268" s="17" t="s">
        <v>1440</v>
      </c>
    </row>
    <row r="269" spans="1:2" x14ac:dyDescent="0.3">
      <c r="A269" s="16">
        <v>800162522</v>
      </c>
      <c r="B269" s="17" t="s">
        <v>1441</v>
      </c>
    </row>
    <row r="270" spans="1:2" x14ac:dyDescent="0.3">
      <c r="A270" s="16">
        <v>800162801</v>
      </c>
      <c r="B270" s="17" t="s">
        <v>1442</v>
      </c>
    </row>
    <row r="271" spans="1:2" x14ac:dyDescent="0.3">
      <c r="A271" s="16">
        <v>800162805</v>
      </c>
      <c r="B271" s="17" t="s">
        <v>1443</v>
      </c>
    </row>
    <row r="272" spans="1:2" x14ac:dyDescent="0.3">
      <c r="A272" s="16">
        <v>800162862</v>
      </c>
      <c r="B272" s="17" t="s">
        <v>1444</v>
      </c>
    </row>
    <row r="273" spans="1:2" x14ac:dyDescent="0.3">
      <c r="A273" s="16">
        <v>800163049</v>
      </c>
      <c r="B273" s="17" t="s">
        <v>1445</v>
      </c>
    </row>
    <row r="274" spans="1:2" x14ac:dyDescent="0.3">
      <c r="A274" s="16">
        <v>800163225</v>
      </c>
      <c r="B274" s="17" t="s">
        <v>1446</v>
      </c>
    </row>
    <row r="275" spans="1:2" x14ac:dyDescent="0.3">
      <c r="A275" s="16">
        <v>800164534</v>
      </c>
      <c r="B275" s="17" t="s">
        <v>1447</v>
      </c>
    </row>
    <row r="276" spans="1:2" x14ac:dyDescent="0.3">
      <c r="A276" s="16">
        <v>800164570</v>
      </c>
      <c r="B276" s="17" t="s">
        <v>1448</v>
      </c>
    </row>
    <row r="277" spans="1:2" x14ac:dyDescent="0.3">
      <c r="A277" s="16">
        <v>800164908</v>
      </c>
      <c r="B277" s="17" t="s">
        <v>1449</v>
      </c>
    </row>
    <row r="278" spans="1:2" x14ac:dyDescent="0.3">
      <c r="A278" s="16">
        <v>800165016</v>
      </c>
      <c r="B278" s="17" t="s">
        <v>1450</v>
      </c>
    </row>
    <row r="279" spans="1:2" x14ac:dyDescent="0.3">
      <c r="A279" s="16">
        <v>800165133</v>
      </c>
      <c r="B279" s="17" t="s">
        <v>1451</v>
      </c>
    </row>
    <row r="280" spans="1:2" x14ac:dyDescent="0.3">
      <c r="A280" s="16">
        <v>800165316</v>
      </c>
      <c r="B280" s="17" t="s">
        <v>1452</v>
      </c>
    </row>
    <row r="281" spans="1:2" x14ac:dyDescent="0.3">
      <c r="A281" s="16">
        <v>800165568</v>
      </c>
      <c r="B281" s="17" t="s">
        <v>1453</v>
      </c>
    </row>
    <row r="282" spans="1:2" x14ac:dyDescent="0.3">
      <c r="A282" s="16">
        <v>800166568</v>
      </c>
      <c r="B282" s="17" t="s">
        <v>1454</v>
      </c>
    </row>
    <row r="283" spans="1:2" x14ac:dyDescent="0.3">
      <c r="A283" s="16">
        <v>800167616</v>
      </c>
      <c r="B283" s="17" t="s">
        <v>1455</v>
      </c>
    </row>
    <row r="284" spans="1:2" x14ac:dyDescent="0.3">
      <c r="A284" s="16">
        <v>800168126</v>
      </c>
      <c r="B284" s="17" t="s">
        <v>1456</v>
      </c>
    </row>
    <row r="285" spans="1:2" x14ac:dyDescent="0.3">
      <c r="A285" s="16">
        <v>800168868</v>
      </c>
      <c r="B285" s="17" t="s">
        <v>1457</v>
      </c>
    </row>
    <row r="286" spans="1:2" x14ac:dyDescent="0.3">
      <c r="A286" s="16">
        <v>800169981</v>
      </c>
      <c r="B286" s="17" t="s">
        <v>1458</v>
      </c>
    </row>
    <row r="287" spans="1:2" x14ac:dyDescent="0.3">
      <c r="A287" s="16">
        <v>800170272</v>
      </c>
      <c r="B287" s="17" t="s">
        <v>1459</v>
      </c>
    </row>
    <row r="288" spans="1:2" x14ac:dyDescent="0.3">
      <c r="A288" s="16">
        <v>800170584</v>
      </c>
      <c r="B288" s="17" t="s">
        <v>1460</v>
      </c>
    </row>
    <row r="289" spans="1:2" x14ac:dyDescent="0.3">
      <c r="A289" s="16">
        <v>800171253</v>
      </c>
      <c r="B289" s="17" t="s">
        <v>1461</v>
      </c>
    </row>
    <row r="290" spans="1:2" x14ac:dyDescent="0.3">
      <c r="A290" s="16">
        <v>800171406</v>
      </c>
      <c r="B290" s="17" t="s">
        <v>1462</v>
      </c>
    </row>
    <row r="291" spans="1:2" x14ac:dyDescent="0.3">
      <c r="A291" s="16">
        <v>800171656</v>
      </c>
      <c r="B291" s="17" t="s">
        <v>1463</v>
      </c>
    </row>
    <row r="292" spans="1:2" x14ac:dyDescent="0.3">
      <c r="A292" s="16">
        <v>800171992</v>
      </c>
      <c r="B292" s="17" t="s">
        <v>1464</v>
      </c>
    </row>
    <row r="293" spans="1:2" x14ac:dyDescent="0.3">
      <c r="A293" s="16">
        <v>800173097</v>
      </c>
      <c r="B293" s="17" t="s">
        <v>1465</v>
      </c>
    </row>
    <row r="294" spans="1:2" x14ac:dyDescent="0.3">
      <c r="A294" s="16">
        <v>800175570</v>
      </c>
      <c r="B294" s="17" t="s">
        <v>1466</v>
      </c>
    </row>
    <row r="295" spans="1:2" x14ac:dyDescent="0.3">
      <c r="A295" s="16">
        <v>800176340</v>
      </c>
      <c r="B295" s="17" t="s">
        <v>1467</v>
      </c>
    </row>
    <row r="296" spans="1:2" x14ac:dyDescent="0.3">
      <c r="A296" s="16">
        <v>800180234</v>
      </c>
      <c r="B296" s="17" t="s">
        <v>1468</v>
      </c>
    </row>
    <row r="297" spans="1:2" x14ac:dyDescent="0.3">
      <c r="A297" s="16">
        <v>800181165</v>
      </c>
      <c r="B297" s="17" t="s">
        <v>1469</v>
      </c>
    </row>
    <row r="298" spans="1:2" x14ac:dyDescent="0.3">
      <c r="A298" s="16">
        <v>800181797</v>
      </c>
      <c r="B298" s="17" t="s">
        <v>1470</v>
      </c>
    </row>
    <row r="299" spans="1:2" x14ac:dyDescent="0.3">
      <c r="A299" s="16">
        <v>800182233</v>
      </c>
      <c r="B299" s="17" t="s">
        <v>1471</v>
      </c>
    </row>
    <row r="300" spans="1:2" x14ac:dyDescent="0.3">
      <c r="A300" s="16">
        <v>800183221</v>
      </c>
      <c r="B300" s="17" t="s">
        <v>1472</v>
      </c>
    </row>
    <row r="301" spans="1:2" x14ac:dyDescent="0.3">
      <c r="A301" s="16">
        <v>800183434</v>
      </c>
      <c r="B301" s="17" t="s">
        <v>1473</v>
      </c>
    </row>
    <row r="302" spans="1:2" x14ac:dyDescent="0.3">
      <c r="A302" s="16">
        <v>800183940</v>
      </c>
      <c r="B302" s="17" t="s">
        <v>1474</v>
      </c>
    </row>
    <row r="303" spans="1:2" x14ac:dyDescent="0.3">
      <c r="A303" s="16">
        <v>800184536</v>
      </c>
      <c r="B303" s="17" t="s">
        <v>1475</v>
      </c>
    </row>
    <row r="304" spans="1:2" x14ac:dyDescent="0.3">
      <c r="A304" s="16">
        <v>800185163</v>
      </c>
      <c r="B304" s="17" t="s">
        <v>1476</v>
      </c>
    </row>
    <row r="305" spans="1:2" x14ac:dyDescent="0.3">
      <c r="A305" s="16">
        <v>800185400</v>
      </c>
      <c r="B305" s="17" t="s">
        <v>1477</v>
      </c>
    </row>
    <row r="306" spans="1:2" x14ac:dyDescent="0.3">
      <c r="A306" s="16">
        <v>800186143</v>
      </c>
      <c r="B306" s="17" t="s">
        <v>1478</v>
      </c>
    </row>
    <row r="307" spans="1:2" x14ac:dyDescent="0.3">
      <c r="A307" s="16">
        <v>800187785</v>
      </c>
      <c r="B307" s="17" t="s">
        <v>1479</v>
      </c>
    </row>
    <row r="308" spans="1:2" x14ac:dyDescent="0.3">
      <c r="A308" s="16">
        <v>800187842</v>
      </c>
      <c r="B308" s="17" t="s">
        <v>1480</v>
      </c>
    </row>
    <row r="309" spans="1:2" x14ac:dyDescent="0.3">
      <c r="A309" s="16">
        <v>800188623</v>
      </c>
      <c r="B309" s="17" t="s">
        <v>1481</v>
      </c>
    </row>
    <row r="310" spans="1:2" x14ac:dyDescent="0.3">
      <c r="A310" s="16">
        <v>800188642</v>
      </c>
      <c r="B310" s="17" t="s">
        <v>1482</v>
      </c>
    </row>
    <row r="311" spans="1:2" x14ac:dyDescent="0.3">
      <c r="A311" s="16">
        <v>800188644</v>
      </c>
      <c r="B311" s="17" t="s">
        <v>1483</v>
      </c>
    </row>
    <row r="312" spans="1:2" x14ac:dyDescent="0.3">
      <c r="A312" s="16">
        <v>800189063</v>
      </c>
      <c r="B312" s="17" t="s">
        <v>1484</v>
      </c>
    </row>
    <row r="313" spans="1:2" x14ac:dyDescent="0.3">
      <c r="A313" s="16">
        <v>800189480</v>
      </c>
      <c r="B313" s="17" t="s">
        <v>1485</v>
      </c>
    </row>
    <row r="314" spans="1:2" x14ac:dyDescent="0.3">
      <c r="A314" s="16">
        <v>800189920</v>
      </c>
      <c r="B314" s="17" t="s">
        <v>1486</v>
      </c>
    </row>
    <row r="315" spans="1:2" x14ac:dyDescent="0.3">
      <c r="A315" s="16">
        <v>800190564</v>
      </c>
      <c r="B315" s="17" t="s">
        <v>1487</v>
      </c>
    </row>
    <row r="316" spans="1:2" x14ac:dyDescent="0.3">
      <c r="A316" s="16">
        <v>800192494</v>
      </c>
      <c r="B316" s="17" t="s">
        <v>1488</v>
      </c>
    </row>
    <row r="317" spans="1:2" x14ac:dyDescent="0.3">
      <c r="A317" s="16">
        <v>800192799</v>
      </c>
      <c r="B317" s="17" t="s">
        <v>1489</v>
      </c>
    </row>
    <row r="318" spans="1:2" x14ac:dyDescent="0.3">
      <c r="A318" s="16">
        <v>800193108</v>
      </c>
      <c r="B318" s="17" t="s">
        <v>1490</v>
      </c>
    </row>
    <row r="319" spans="1:2" x14ac:dyDescent="0.3">
      <c r="A319" s="16">
        <v>800193469</v>
      </c>
      <c r="B319" s="17" t="s">
        <v>1491</v>
      </c>
    </row>
    <row r="320" spans="1:2" x14ac:dyDescent="0.3">
      <c r="A320" s="16">
        <v>800193895</v>
      </c>
      <c r="B320" s="17" t="s">
        <v>1492</v>
      </c>
    </row>
    <row r="321" spans="1:2" x14ac:dyDescent="0.3">
      <c r="A321" s="16">
        <v>800195816</v>
      </c>
      <c r="B321" s="17" t="s">
        <v>1493</v>
      </c>
    </row>
    <row r="322" spans="1:2" x14ac:dyDescent="0.3">
      <c r="A322" s="16">
        <v>800196495</v>
      </c>
      <c r="B322" s="17" t="s">
        <v>1494</v>
      </c>
    </row>
    <row r="323" spans="1:2" x14ac:dyDescent="0.3">
      <c r="A323" s="16">
        <v>800196505</v>
      </c>
      <c r="B323" s="17" t="s">
        <v>1495</v>
      </c>
    </row>
    <row r="324" spans="1:2" x14ac:dyDescent="0.3">
      <c r="A324" s="16">
        <v>800196913</v>
      </c>
      <c r="B324" s="17" t="s">
        <v>1496</v>
      </c>
    </row>
    <row r="325" spans="1:2" x14ac:dyDescent="0.3">
      <c r="A325" s="16">
        <v>800197044</v>
      </c>
      <c r="B325" s="17" t="s">
        <v>1497</v>
      </c>
    </row>
    <row r="326" spans="1:2" x14ac:dyDescent="0.3">
      <c r="A326" s="16">
        <v>800197382</v>
      </c>
      <c r="B326" s="17" t="s">
        <v>1498</v>
      </c>
    </row>
    <row r="327" spans="1:2" x14ac:dyDescent="0.3">
      <c r="A327" s="16">
        <v>800197530</v>
      </c>
      <c r="B327" s="17" t="s">
        <v>1499</v>
      </c>
    </row>
    <row r="328" spans="1:2" x14ac:dyDescent="0.3">
      <c r="A328" s="16">
        <v>800197712</v>
      </c>
      <c r="B328" s="17" t="s">
        <v>1500</v>
      </c>
    </row>
    <row r="329" spans="1:2" x14ac:dyDescent="0.3">
      <c r="A329" s="16">
        <v>800198017</v>
      </c>
      <c r="B329" s="17" t="s">
        <v>1501</v>
      </c>
    </row>
    <row r="330" spans="1:2" x14ac:dyDescent="0.3">
      <c r="A330" s="16">
        <v>800198019</v>
      </c>
      <c r="B330" s="17" t="s">
        <v>1502</v>
      </c>
    </row>
    <row r="331" spans="1:2" x14ac:dyDescent="0.3">
      <c r="A331" s="16">
        <v>800199605</v>
      </c>
      <c r="B331" s="17" t="s">
        <v>1503</v>
      </c>
    </row>
    <row r="332" spans="1:2" x14ac:dyDescent="0.3">
      <c r="A332" s="16">
        <v>800199658</v>
      </c>
      <c r="B332" s="17" t="s">
        <v>1504</v>
      </c>
    </row>
    <row r="333" spans="1:2" x14ac:dyDescent="0.3">
      <c r="A333" s="16">
        <v>800199769</v>
      </c>
      <c r="B333" s="17" t="s">
        <v>1505</v>
      </c>
    </row>
    <row r="334" spans="1:2" x14ac:dyDescent="0.3">
      <c r="A334" s="16">
        <v>800199774</v>
      </c>
      <c r="B334" s="17" t="s">
        <v>1506</v>
      </c>
    </row>
    <row r="335" spans="1:2" x14ac:dyDescent="0.3">
      <c r="A335" s="16">
        <v>800199818</v>
      </c>
      <c r="B335" s="17" t="s">
        <v>1507</v>
      </c>
    </row>
    <row r="336" spans="1:2" x14ac:dyDescent="0.3">
      <c r="A336" s="16">
        <v>800200221</v>
      </c>
      <c r="B336" s="17" t="s">
        <v>1508</v>
      </c>
    </row>
    <row r="337" spans="1:2" x14ac:dyDescent="0.3">
      <c r="A337" s="16">
        <v>800200505</v>
      </c>
      <c r="B337" s="17" t="s">
        <v>1509</v>
      </c>
    </row>
    <row r="338" spans="1:2" x14ac:dyDescent="0.3">
      <c r="A338" s="16">
        <v>800200633</v>
      </c>
      <c r="B338" s="17" t="s">
        <v>1510</v>
      </c>
    </row>
    <row r="339" spans="1:2" x14ac:dyDescent="0.3">
      <c r="A339" s="16">
        <v>800200798</v>
      </c>
      <c r="B339" s="17" t="s">
        <v>1511</v>
      </c>
    </row>
    <row r="340" spans="1:2" x14ac:dyDescent="0.3">
      <c r="A340" s="16">
        <v>800201544</v>
      </c>
      <c r="B340" s="17" t="s">
        <v>1512</v>
      </c>
    </row>
    <row r="341" spans="1:2" x14ac:dyDescent="0.3">
      <c r="A341" s="16">
        <v>800201587</v>
      </c>
      <c r="B341" s="17" t="s">
        <v>1513</v>
      </c>
    </row>
    <row r="342" spans="1:2" x14ac:dyDescent="0.3">
      <c r="A342" s="16">
        <v>800202784</v>
      </c>
      <c r="B342" s="17" t="s">
        <v>1514</v>
      </c>
    </row>
    <row r="343" spans="1:2" x14ac:dyDescent="0.3">
      <c r="A343" s="16">
        <v>800203042</v>
      </c>
      <c r="B343" s="17" t="s">
        <v>1515</v>
      </c>
    </row>
    <row r="344" spans="1:2" x14ac:dyDescent="0.3">
      <c r="A344" s="16">
        <v>800203649</v>
      </c>
      <c r="B344" s="17" t="s">
        <v>1516</v>
      </c>
    </row>
    <row r="345" spans="1:2" x14ac:dyDescent="0.3">
      <c r="A345" s="16">
        <v>800204612</v>
      </c>
      <c r="B345" s="17" t="s">
        <v>1517</v>
      </c>
    </row>
    <row r="346" spans="1:2" x14ac:dyDescent="0.3">
      <c r="A346" s="16">
        <v>800204692</v>
      </c>
      <c r="B346" s="17" t="s">
        <v>1518</v>
      </c>
    </row>
    <row r="347" spans="1:2" x14ac:dyDescent="0.3">
      <c r="A347" s="16">
        <v>800205056</v>
      </c>
      <c r="B347" s="17" t="s">
        <v>1519</v>
      </c>
    </row>
    <row r="348" spans="1:2" x14ac:dyDescent="0.3">
      <c r="A348" s="16">
        <v>800205323</v>
      </c>
      <c r="B348" s="17" t="s">
        <v>1520</v>
      </c>
    </row>
    <row r="349" spans="1:2" x14ac:dyDescent="0.3">
      <c r="A349" s="16">
        <v>800205526</v>
      </c>
      <c r="B349" s="17" t="s">
        <v>1521</v>
      </c>
    </row>
    <row r="350" spans="1:2" x14ac:dyDescent="0.3">
      <c r="A350" s="16">
        <v>800205541</v>
      </c>
      <c r="B350" s="17" t="s">
        <v>1522</v>
      </c>
    </row>
    <row r="351" spans="1:2" x14ac:dyDescent="0.3">
      <c r="A351" s="16">
        <v>800205543</v>
      </c>
      <c r="B351" s="17" t="s">
        <v>1523</v>
      </c>
    </row>
    <row r="352" spans="1:2" x14ac:dyDescent="0.3">
      <c r="A352" s="16">
        <v>800205659</v>
      </c>
      <c r="B352" s="17" t="s">
        <v>1524</v>
      </c>
    </row>
    <row r="353" spans="1:2" x14ac:dyDescent="0.3">
      <c r="A353" s="16">
        <v>800205718</v>
      </c>
      <c r="B353" s="17" t="s">
        <v>1525</v>
      </c>
    </row>
    <row r="354" spans="1:2" x14ac:dyDescent="0.3">
      <c r="A354" s="16">
        <v>800205721</v>
      </c>
      <c r="B354" s="17" t="s">
        <v>1526</v>
      </c>
    </row>
    <row r="355" spans="1:2" x14ac:dyDescent="0.3">
      <c r="A355" s="16">
        <v>800205764</v>
      </c>
      <c r="B355" s="17" t="s">
        <v>1527</v>
      </c>
    </row>
    <row r="356" spans="1:2" x14ac:dyDescent="0.3">
      <c r="A356" s="16">
        <v>800206140</v>
      </c>
      <c r="B356" s="17" t="s">
        <v>1528</v>
      </c>
    </row>
    <row r="357" spans="1:2" x14ac:dyDescent="0.3">
      <c r="A357" s="16">
        <v>800207360</v>
      </c>
      <c r="B357" s="17" t="s">
        <v>1529</v>
      </c>
    </row>
    <row r="358" spans="1:2" x14ac:dyDescent="0.3">
      <c r="A358" s="16">
        <v>800208117</v>
      </c>
      <c r="B358" s="17" t="s">
        <v>1530</v>
      </c>
    </row>
    <row r="359" spans="1:2" x14ac:dyDescent="0.3">
      <c r="A359" s="16">
        <v>800208227</v>
      </c>
      <c r="B359" s="17" t="s">
        <v>1531</v>
      </c>
    </row>
    <row r="360" spans="1:2" x14ac:dyDescent="0.3">
      <c r="A360" s="16">
        <v>800208283</v>
      </c>
      <c r="B360" s="17" t="s">
        <v>1532</v>
      </c>
    </row>
    <row r="361" spans="1:2" x14ac:dyDescent="0.3">
      <c r="A361" s="16">
        <v>800208738</v>
      </c>
      <c r="B361" s="17" t="s">
        <v>1533</v>
      </c>
    </row>
    <row r="362" spans="1:2" x14ac:dyDescent="0.3">
      <c r="A362" s="16">
        <v>800209106</v>
      </c>
      <c r="B362" s="17" t="s">
        <v>1534</v>
      </c>
    </row>
    <row r="363" spans="1:2" x14ac:dyDescent="0.3">
      <c r="A363" s="16">
        <v>800209439</v>
      </c>
      <c r="B363" s="17" t="s">
        <v>1535</v>
      </c>
    </row>
    <row r="364" spans="1:2" x14ac:dyDescent="0.3">
      <c r="A364" s="16">
        <v>800209491</v>
      </c>
      <c r="B364" s="17" t="s">
        <v>1536</v>
      </c>
    </row>
    <row r="365" spans="1:2" x14ac:dyDescent="0.3">
      <c r="A365" s="16">
        <v>800209630</v>
      </c>
      <c r="B365" s="17" t="s">
        <v>1537</v>
      </c>
    </row>
    <row r="366" spans="1:2" x14ac:dyDescent="0.3">
      <c r="A366" s="16">
        <v>800210423</v>
      </c>
      <c r="B366" s="17" t="s">
        <v>1538</v>
      </c>
    </row>
    <row r="367" spans="1:2" x14ac:dyDescent="0.3">
      <c r="A367" s="16">
        <v>800210629</v>
      </c>
      <c r="B367" s="17" t="s">
        <v>1539</v>
      </c>
    </row>
    <row r="368" spans="1:2" x14ac:dyDescent="0.3">
      <c r="A368" s="16">
        <v>800210664</v>
      </c>
      <c r="B368" s="17" t="s">
        <v>1540</v>
      </c>
    </row>
    <row r="369" spans="1:2" x14ac:dyDescent="0.3">
      <c r="A369" s="16">
        <v>800210820</v>
      </c>
      <c r="B369" s="17" t="s">
        <v>1541</v>
      </c>
    </row>
    <row r="370" spans="1:2" x14ac:dyDescent="0.3">
      <c r="A370" s="16">
        <v>800211025</v>
      </c>
      <c r="B370" s="17" t="s">
        <v>1542</v>
      </c>
    </row>
    <row r="371" spans="1:2" x14ac:dyDescent="0.3">
      <c r="A371" s="16">
        <v>800215465</v>
      </c>
      <c r="B371" s="17" t="s">
        <v>1543</v>
      </c>
    </row>
    <row r="372" spans="1:2" x14ac:dyDescent="0.3">
      <c r="A372" s="16">
        <v>800216022</v>
      </c>
      <c r="B372" s="17" t="s">
        <v>1544</v>
      </c>
    </row>
    <row r="373" spans="1:2" x14ac:dyDescent="0.3">
      <c r="A373" s="16">
        <v>800216676</v>
      </c>
      <c r="B373" s="17" t="s">
        <v>1545</v>
      </c>
    </row>
    <row r="374" spans="1:2" x14ac:dyDescent="0.3">
      <c r="A374" s="16">
        <v>800217174</v>
      </c>
      <c r="B374" s="17" t="s">
        <v>1546</v>
      </c>
    </row>
    <row r="375" spans="1:2" x14ac:dyDescent="0.3">
      <c r="A375" s="16">
        <v>800217734</v>
      </c>
      <c r="B375" s="17" t="s">
        <v>1547</v>
      </c>
    </row>
    <row r="376" spans="1:2" x14ac:dyDescent="0.3">
      <c r="A376" s="16">
        <v>800218607</v>
      </c>
      <c r="B376" s="17" t="s">
        <v>1548</v>
      </c>
    </row>
    <row r="377" spans="1:2" x14ac:dyDescent="0.3">
      <c r="A377" s="16">
        <v>800218861</v>
      </c>
      <c r="B377" s="17" t="s">
        <v>1549</v>
      </c>
    </row>
    <row r="378" spans="1:2" x14ac:dyDescent="0.3">
      <c r="A378" s="16">
        <v>800220256</v>
      </c>
      <c r="B378" s="17" t="s">
        <v>1550</v>
      </c>
    </row>
    <row r="379" spans="1:2" x14ac:dyDescent="0.3">
      <c r="A379" s="16">
        <v>800220425</v>
      </c>
      <c r="B379" s="17" t="s">
        <v>1551</v>
      </c>
    </row>
    <row r="380" spans="1:2" x14ac:dyDescent="0.3">
      <c r="A380" s="16">
        <v>800220546</v>
      </c>
      <c r="B380" s="17" t="s">
        <v>1552</v>
      </c>
    </row>
    <row r="381" spans="1:2" x14ac:dyDescent="0.3">
      <c r="A381" s="16">
        <v>800220719</v>
      </c>
      <c r="B381" s="17" t="s">
        <v>1553</v>
      </c>
    </row>
    <row r="382" spans="1:2" x14ac:dyDescent="0.3">
      <c r="A382" s="16">
        <v>800221908</v>
      </c>
      <c r="B382" s="17" t="s">
        <v>1554</v>
      </c>
    </row>
    <row r="383" spans="1:2" x14ac:dyDescent="0.3">
      <c r="A383" s="16">
        <v>800222547</v>
      </c>
      <c r="B383" s="17" t="s">
        <v>1555</v>
      </c>
    </row>
    <row r="384" spans="1:2" x14ac:dyDescent="0.3">
      <c r="A384" s="16">
        <v>800222572</v>
      </c>
      <c r="B384" s="17" t="s">
        <v>1556</v>
      </c>
    </row>
    <row r="385" spans="1:2" x14ac:dyDescent="0.3">
      <c r="A385" s="16">
        <v>800223014</v>
      </c>
      <c r="B385" s="17" t="s">
        <v>1557</v>
      </c>
    </row>
    <row r="386" spans="1:2" x14ac:dyDescent="0.3">
      <c r="A386" s="16">
        <v>800224650</v>
      </c>
      <c r="B386" s="17" t="s">
        <v>1558</v>
      </c>
    </row>
    <row r="387" spans="1:2" x14ac:dyDescent="0.3">
      <c r="A387" s="16">
        <v>800224669</v>
      </c>
      <c r="B387" s="17" t="s">
        <v>1559</v>
      </c>
    </row>
    <row r="388" spans="1:2" x14ac:dyDescent="0.3">
      <c r="A388" s="16">
        <v>800224745</v>
      </c>
      <c r="B388" s="17" t="s">
        <v>1560</v>
      </c>
    </row>
    <row r="389" spans="1:2" x14ac:dyDescent="0.3">
      <c r="A389" s="16">
        <v>800224796</v>
      </c>
      <c r="B389" s="17" t="s">
        <v>1561</v>
      </c>
    </row>
    <row r="390" spans="1:2" x14ac:dyDescent="0.3">
      <c r="A390" s="16">
        <v>800225264</v>
      </c>
      <c r="B390" s="17" t="s">
        <v>1562</v>
      </c>
    </row>
    <row r="391" spans="1:2" x14ac:dyDescent="0.3">
      <c r="A391" s="16">
        <v>800225282</v>
      </c>
      <c r="B391" s="17" t="s">
        <v>1563</v>
      </c>
    </row>
    <row r="392" spans="1:2" x14ac:dyDescent="0.3">
      <c r="A392" s="16">
        <v>800226337</v>
      </c>
      <c r="B392" s="17" t="s">
        <v>1564</v>
      </c>
    </row>
    <row r="393" spans="1:2" x14ac:dyDescent="0.3">
      <c r="A393" s="16">
        <v>800227558</v>
      </c>
      <c r="B393" s="17" t="s">
        <v>1565</v>
      </c>
    </row>
    <row r="394" spans="1:2" x14ac:dyDescent="0.3">
      <c r="A394" s="16">
        <v>800228030</v>
      </c>
      <c r="B394" s="17" t="s">
        <v>1566</v>
      </c>
    </row>
    <row r="395" spans="1:2" x14ac:dyDescent="0.3">
      <c r="A395" s="16">
        <v>800229088</v>
      </c>
      <c r="B395" s="17" t="s">
        <v>1567</v>
      </c>
    </row>
    <row r="396" spans="1:2" x14ac:dyDescent="0.3">
      <c r="A396" s="16">
        <v>800229914</v>
      </c>
      <c r="B396" s="17" t="s">
        <v>1568</v>
      </c>
    </row>
    <row r="397" spans="1:2" x14ac:dyDescent="0.3">
      <c r="A397" s="16">
        <v>800230113</v>
      </c>
      <c r="B397" s="17" t="s">
        <v>1569</v>
      </c>
    </row>
    <row r="398" spans="1:2" x14ac:dyDescent="0.3">
      <c r="A398" s="16">
        <v>800230900</v>
      </c>
      <c r="B398" s="17" t="s">
        <v>1570</v>
      </c>
    </row>
    <row r="399" spans="1:2" x14ac:dyDescent="0.3">
      <c r="A399" s="16">
        <v>800231110</v>
      </c>
      <c r="B399" s="17" t="s">
        <v>1571</v>
      </c>
    </row>
    <row r="400" spans="1:2" x14ac:dyDescent="0.3">
      <c r="A400" s="16">
        <v>800231495</v>
      </c>
      <c r="B400" s="17" t="s">
        <v>1572</v>
      </c>
    </row>
    <row r="401" spans="1:2" x14ac:dyDescent="0.3">
      <c r="A401" s="16">
        <v>800232814</v>
      </c>
      <c r="B401" s="17" t="s">
        <v>1573</v>
      </c>
    </row>
    <row r="402" spans="1:2" x14ac:dyDescent="0.3">
      <c r="A402" s="16">
        <v>800232824</v>
      </c>
      <c r="B402" s="17" t="s">
        <v>1574</v>
      </c>
    </row>
    <row r="403" spans="1:2" x14ac:dyDescent="0.3">
      <c r="A403" s="16">
        <v>800233341</v>
      </c>
      <c r="B403" s="17" t="s">
        <v>1575</v>
      </c>
    </row>
    <row r="404" spans="1:2" x14ac:dyDescent="0.3">
      <c r="A404" s="16">
        <v>800233445</v>
      </c>
      <c r="B404" s="17" t="s">
        <v>1576</v>
      </c>
    </row>
    <row r="405" spans="1:2" x14ac:dyDescent="0.3">
      <c r="A405" s="16">
        <v>800233928</v>
      </c>
      <c r="B405" s="17" t="s">
        <v>1577</v>
      </c>
    </row>
    <row r="406" spans="1:2" x14ac:dyDescent="0.3">
      <c r="A406" s="16">
        <v>800234164</v>
      </c>
      <c r="B406" s="17" t="s">
        <v>1578</v>
      </c>
    </row>
    <row r="407" spans="1:2" x14ac:dyDescent="0.3">
      <c r="A407" s="16">
        <v>800234274</v>
      </c>
      <c r="B407" s="17" t="s">
        <v>1579</v>
      </c>
    </row>
    <row r="408" spans="1:2" x14ac:dyDescent="0.3">
      <c r="A408" s="16">
        <v>800235855</v>
      </c>
      <c r="B408" s="17" t="s">
        <v>1580</v>
      </c>
    </row>
    <row r="409" spans="1:2" x14ac:dyDescent="0.3">
      <c r="A409" s="16">
        <v>800235945</v>
      </c>
      <c r="B409" s="17" t="s">
        <v>1581</v>
      </c>
    </row>
    <row r="410" spans="1:2" x14ac:dyDescent="0.3">
      <c r="A410" s="16">
        <v>800236541</v>
      </c>
      <c r="B410" s="17" t="s">
        <v>1582</v>
      </c>
    </row>
    <row r="411" spans="1:2" x14ac:dyDescent="0.3">
      <c r="A411" s="16">
        <v>800237087</v>
      </c>
      <c r="B411" s="17" t="s">
        <v>1583</v>
      </c>
    </row>
    <row r="412" spans="1:2" x14ac:dyDescent="0.3">
      <c r="A412" s="16">
        <v>800237692</v>
      </c>
      <c r="B412" s="17" t="s">
        <v>1584</v>
      </c>
    </row>
    <row r="413" spans="1:2" x14ac:dyDescent="0.3">
      <c r="A413" s="16">
        <v>800241789</v>
      </c>
      <c r="B413" s="17" t="s">
        <v>1585</v>
      </c>
    </row>
    <row r="414" spans="1:2" x14ac:dyDescent="0.3">
      <c r="A414" s="16">
        <v>800241914</v>
      </c>
      <c r="B414" s="17" t="s">
        <v>1586</v>
      </c>
    </row>
    <row r="415" spans="1:2" x14ac:dyDescent="0.3">
      <c r="A415" s="16">
        <v>800241929</v>
      </c>
      <c r="B415" s="17" t="s">
        <v>1587</v>
      </c>
    </row>
    <row r="416" spans="1:2" x14ac:dyDescent="0.3">
      <c r="A416" s="16">
        <v>800242162</v>
      </c>
      <c r="B416" s="17" t="s">
        <v>1588</v>
      </c>
    </row>
    <row r="417" spans="1:2" x14ac:dyDescent="0.3">
      <c r="A417" s="16">
        <v>800242736</v>
      </c>
      <c r="B417" s="17" t="s">
        <v>1589</v>
      </c>
    </row>
    <row r="418" spans="1:2" x14ac:dyDescent="0.3">
      <c r="A418" s="16">
        <v>800242982</v>
      </c>
      <c r="B418" s="17" t="s">
        <v>1590</v>
      </c>
    </row>
    <row r="419" spans="1:2" x14ac:dyDescent="0.3">
      <c r="A419" s="16">
        <v>800243968</v>
      </c>
      <c r="B419" s="17" t="s">
        <v>1591</v>
      </c>
    </row>
    <row r="420" spans="1:2" x14ac:dyDescent="0.3">
      <c r="A420" s="16">
        <v>800244435</v>
      </c>
      <c r="B420" s="17" t="s">
        <v>1592</v>
      </c>
    </row>
    <row r="421" spans="1:2" x14ac:dyDescent="0.3">
      <c r="A421" s="16">
        <v>800244625</v>
      </c>
      <c r="B421" s="17" t="s">
        <v>1593</v>
      </c>
    </row>
    <row r="422" spans="1:2" x14ac:dyDescent="0.3">
      <c r="A422" s="16">
        <v>800244957</v>
      </c>
      <c r="B422" s="17" t="s">
        <v>1594</v>
      </c>
    </row>
    <row r="423" spans="1:2" x14ac:dyDescent="0.3">
      <c r="A423" s="16">
        <v>800245008</v>
      </c>
      <c r="B423" s="17" t="s">
        <v>1595</v>
      </c>
    </row>
    <row r="424" spans="1:2" x14ac:dyDescent="0.3">
      <c r="A424" s="16">
        <v>800245161</v>
      </c>
      <c r="B424" s="17" t="s">
        <v>1596</v>
      </c>
    </row>
    <row r="425" spans="1:2" x14ac:dyDescent="0.3">
      <c r="A425" s="16">
        <v>800245188</v>
      </c>
      <c r="B425" s="17" t="s">
        <v>1597</v>
      </c>
    </row>
    <row r="426" spans="1:2" x14ac:dyDescent="0.3">
      <c r="A426" s="16">
        <v>800245705</v>
      </c>
      <c r="B426" s="17" t="s">
        <v>1598</v>
      </c>
    </row>
    <row r="427" spans="1:2" x14ac:dyDescent="0.3">
      <c r="A427" s="16">
        <v>800247921</v>
      </c>
      <c r="B427" s="17" t="s">
        <v>1599</v>
      </c>
    </row>
    <row r="428" spans="1:2" x14ac:dyDescent="0.3">
      <c r="A428" s="16">
        <v>800248103</v>
      </c>
      <c r="B428" s="17" t="s">
        <v>1600</v>
      </c>
    </row>
    <row r="429" spans="1:2" x14ac:dyDescent="0.3">
      <c r="A429" s="16">
        <v>800248684</v>
      </c>
      <c r="B429" s="17" t="s">
        <v>1601</v>
      </c>
    </row>
    <row r="430" spans="1:2" x14ac:dyDescent="0.3">
      <c r="A430" s="16">
        <v>800249010</v>
      </c>
      <c r="B430" s="17" t="s">
        <v>1602</v>
      </c>
    </row>
    <row r="431" spans="1:2" x14ac:dyDescent="0.3">
      <c r="A431" s="16">
        <v>800249845</v>
      </c>
      <c r="B431" s="17" t="s">
        <v>1603</v>
      </c>
    </row>
    <row r="432" spans="1:2" x14ac:dyDescent="0.3">
      <c r="A432" s="16">
        <v>800251628</v>
      </c>
      <c r="B432" s="17" t="s">
        <v>1604</v>
      </c>
    </row>
    <row r="433" spans="1:2" x14ac:dyDescent="0.3">
      <c r="A433" s="16">
        <v>800251857</v>
      </c>
      <c r="B433" s="17" t="s">
        <v>1605</v>
      </c>
    </row>
    <row r="434" spans="1:2" x14ac:dyDescent="0.3">
      <c r="A434" s="16">
        <v>800253980</v>
      </c>
      <c r="B434" s="17" t="s">
        <v>1606</v>
      </c>
    </row>
    <row r="435" spans="1:2" x14ac:dyDescent="0.3">
      <c r="A435" s="16">
        <v>800254049</v>
      </c>
      <c r="B435" s="17" t="s">
        <v>1607</v>
      </c>
    </row>
    <row r="436" spans="1:2" x14ac:dyDescent="0.3">
      <c r="A436" s="16">
        <v>800254720</v>
      </c>
      <c r="B436" s="17" t="s">
        <v>1608</v>
      </c>
    </row>
    <row r="437" spans="1:2" x14ac:dyDescent="0.3">
      <c r="A437" s="16">
        <v>800254783</v>
      </c>
      <c r="B437" s="17" t="s">
        <v>1609</v>
      </c>
    </row>
    <row r="438" spans="1:2" x14ac:dyDescent="0.3">
      <c r="A438" s="16">
        <v>800255316</v>
      </c>
      <c r="B438" s="17" t="s">
        <v>1610</v>
      </c>
    </row>
    <row r="439" spans="1:2" x14ac:dyDescent="0.3">
      <c r="A439" s="16">
        <v>800255793</v>
      </c>
      <c r="B439" s="17" t="s">
        <v>1611</v>
      </c>
    </row>
    <row r="440" spans="1:2" x14ac:dyDescent="0.3">
      <c r="A440" s="16">
        <v>800385237</v>
      </c>
      <c r="B440" s="17" t="s">
        <v>1612</v>
      </c>
    </row>
    <row r="441" spans="1:2" x14ac:dyDescent="0.3">
      <c r="A441" s="16">
        <v>801000518</v>
      </c>
      <c r="B441" s="17" t="s">
        <v>1613</v>
      </c>
    </row>
    <row r="442" spans="1:2" x14ac:dyDescent="0.3">
      <c r="A442" s="16">
        <v>802003545</v>
      </c>
      <c r="B442" s="17" t="s">
        <v>1614</v>
      </c>
    </row>
    <row r="443" spans="1:2" x14ac:dyDescent="0.3">
      <c r="A443" s="16">
        <v>802004252</v>
      </c>
      <c r="B443" s="17" t="s">
        <v>1615</v>
      </c>
    </row>
    <row r="444" spans="1:2" x14ac:dyDescent="0.3">
      <c r="A444" s="16">
        <v>802005487</v>
      </c>
      <c r="B444" s="17" t="s">
        <v>1616</v>
      </c>
    </row>
    <row r="445" spans="1:2" x14ac:dyDescent="0.3">
      <c r="A445" s="16">
        <v>802007641</v>
      </c>
      <c r="B445" s="17" t="s">
        <v>1617</v>
      </c>
    </row>
    <row r="446" spans="1:2" x14ac:dyDescent="0.3">
      <c r="A446" s="16">
        <v>802007970</v>
      </c>
      <c r="B446" s="17" t="s">
        <v>1618</v>
      </c>
    </row>
    <row r="447" spans="1:2" x14ac:dyDescent="0.3">
      <c r="A447" s="16">
        <v>802008434</v>
      </c>
      <c r="B447" s="17" t="s">
        <v>1619</v>
      </c>
    </row>
    <row r="448" spans="1:2" x14ac:dyDescent="0.3">
      <c r="A448" s="16">
        <v>802009144</v>
      </c>
      <c r="B448" s="17" t="s">
        <v>1620</v>
      </c>
    </row>
    <row r="449" spans="1:2" x14ac:dyDescent="0.3">
      <c r="A449" s="16">
        <v>802010694</v>
      </c>
      <c r="B449" s="17" t="s">
        <v>1621</v>
      </c>
    </row>
    <row r="450" spans="1:2" x14ac:dyDescent="0.3">
      <c r="A450" s="16">
        <v>802011332</v>
      </c>
      <c r="B450" s="17" t="s">
        <v>1622</v>
      </c>
    </row>
    <row r="451" spans="1:2" x14ac:dyDescent="0.3">
      <c r="A451" s="16">
        <v>802011431</v>
      </c>
      <c r="B451" s="17" t="s">
        <v>1623</v>
      </c>
    </row>
    <row r="452" spans="1:2" x14ac:dyDescent="0.3">
      <c r="A452" s="16">
        <v>802011827</v>
      </c>
      <c r="B452" s="17" t="s">
        <v>1624</v>
      </c>
    </row>
    <row r="453" spans="1:2" x14ac:dyDescent="0.3">
      <c r="A453" s="16">
        <v>802013652</v>
      </c>
      <c r="B453" s="17" t="s">
        <v>1625</v>
      </c>
    </row>
    <row r="454" spans="1:2" x14ac:dyDescent="0.3">
      <c r="A454" s="16">
        <v>802013901</v>
      </c>
      <c r="B454" s="17" t="s">
        <v>1626</v>
      </c>
    </row>
    <row r="455" spans="1:2" x14ac:dyDescent="0.3">
      <c r="A455" s="16">
        <v>802014056</v>
      </c>
      <c r="B455" s="17" t="s">
        <v>1627</v>
      </c>
    </row>
    <row r="456" spans="1:2" x14ac:dyDescent="0.3">
      <c r="A456" s="16">
        <v>802014237</v>
      </c>
      <c r="B456" s="17" t="s">
        <v>1628</v>
      </c>
    </row>
    <row r="457" spans="1:2" x14ac:dyDescent="0.3">
      <c r="A457" s="16">
        <v>802014382</v>
      </c>
      <c r="B457" s="17" t="s">
        <v>1629</v>
      </c>
    </row>
    <row r="458" spans="1:2" x14ac:dyDescent="0.3">
      <c r="A458" s="16">
        <v>802016669</v>
      </c>
      <c r="B458" s="17" t="s">
        <v>1630</v>
      </c>
    </row>
    <row r="459" spans="1:2" x14ac:dyDescent="0.3">
      <c r="A459" s="16">
        <v>802016812</v>
      </c>
      <c r="B459" s="17" t="s">
        <v>1631</v>
      </c>
    </row>
    <row r="460" spans="1:2" x14ac:dyDescent="0.3">
      <c r="A460" s="16">
        <v>802018059</v>
      </c>
      <c r="B460" s="17" t="s">
        <v>1632</v>
      </c>
    </row>
    <row r="461" spans="1:2" x14ac:dyDescent="0.3">
      <c r="A461" s="16">
        <v>802018138</v>
      </c>
      <c r="B461" s="17" t="s">
        <v>1633</v>
      </c>
    </row>
    <row r="462" spans="1:2" x14ac:dyDescent="0.3">
      <c r="A462" s="16">
        <v>802018646</v>
      </c>
      <c r="B462" s="17" t="s">
        <v>1634</v>
      </c>
    </row>
    <row r="463" spans="1:2" x14ac:dyDescent="0.3">
      <c r="A463" s="16">
        <v>802018708</v>
      </c>
      <c r="B463" s="17" t="s">
        <v>1635</v>
      </c>
    </row>
    <row r="464" spans="1:2" x14ac:dyDescent="0.3">
      <c r="A464" s="16">
        <v>802020420</v>
      </c>
      <c r="B464" s="17" t="s">
        <v>1636</v>
      </c>
    </row>
    <row r="465" spans="1:2" x14ac:dyDescent="0.3">
      <c r="A465" s="16">
        <v>802021821</v>
      </c>
      <c r="B465" s="17" t="s">
        <v>1637</v>
      </c>
    </row>
    <row r="466" spans="1:2" x14ac:dyDescent="0.3">
      <c r="A466" s="16">
        <v>802021835</v>
      </c>
      <c r="B466" s="17" t="s">
        <v>1638</v>
      </c>
    </row>
    <row r="467" spans="1:2" x14ac:dyDescent="0.3">
      <c r="A467" s="16">
        <v>802022154</v>
      </c>
      <c r="B467" s="17" t="s">
        <v>1639</v>
      </c>
    </row>
    <row r="468" spans="1:2" x14ac:dyDescent="0.3">
      <c r="A468" s="16">
        <v>802022510</v>
      </c>
      <c r="B468" s="17" t="s">
        <v>1640</v>
      </c>
    </row>
    <row r="469" spans="1:2" x14ac:dyDescent="0.3">
      <c r="A469" s="16">
        <v>802022940</v>
      </c>
      <c r="B469" s="17" t="s">
        <v>1641</v>
      </c>
    </row>
    <row r="470" spans="1:2" x14ac:dyDescent="0.3">
      <c r="A470" s="16">
        <v>802023643</v>
      </c>
      <c r="B470" s="17" t="s">
        <v>1642</v>
      </c>
    </row>
    <row r="471" spans="1:2" x14ac:dyDescent="0.3">
      <c r="A471" s="16">
        <v>804002245</v>
      </c>
      <c r="B471" s="17" t="s">
        <v>1643</v>
      </c>
    </row>
    <row r="472" spans="1:2" x14ac:dyDescent="0.3">
      <c r="A472" s="16">
        <v>804002341</v>
      </c>
      <c r="B472" s="17" t="s">
        <v>1644</v>
      </c>
    </row>
    <row r="473" spans="1:2" x14ac:dyDescent="0.3">
      <c r="A473" s="16">
        <v>804003003</v>
      </c>
      <c r="B473" s="17" t="s">
        <v>1645</v>
      </c>
    </row>
    <row r="474" spans="1:2" x14ac:dyDescent="0.3">
      <c r="A474" s="16">
        <v>804004131</v>
      </c>
      <c r="B474" s="17" t="s">
        <v>1646</v>
      </c>
    </row>
    <row r="475" spans="1:2" x14ac:dyDescent="0.3">
      <c r="A475" s="16">
        <v>804006932</v>
      </c>
      <c r="B475" s="17" t="s">
        <v>1647</v>
      </c>
    </row>
    <row r="476" spans="1:2" x14ac:dyDescent="0.3">
      <c r="A476" s="16">
        <v>804006991</v>
      </c>
      <c r="B476" s="17" t="s">
        <v>1648</v>
      </c>
    </row>
    <row r="477" spans="1:2" x14ac:dyDescent="0.3">
      <c r="A477" s="16">
        <v>804007075</v>
      </c>
      <c r="B477" s="17" t="s">
        <v>1649</v>
      </c>
    </row>
    <row r="478" spans="1:2" x14ac:dyDescent="0.3">
      <c r="A478" s="16">
        <v>804007118</v>
      </c>
      <c r="B478" s="17" t="s">
        <v>1650</v>
      </c>
    </row>
    <row r="479" spans="1:2" x14ac:dyDescent="0.3">
      <c r="A479" s="16">
        <v>804011414</v>
      </c>
      <c r="B479" s="17" t="s">
        <v>1651</v>
      </c>
    </row>
    <row r="480" spans="1:2" x14ac:dyDescent="0.3">
      <c r="A480" s="16">
        <v>804011576</v>
      </c>
      <c r="B480" s="17" t="s">
        <v>1652</v>
      </c>
    </row>
    <row r="481" spans="1:2" x14ac:dyDescent="0.3">
      <c r="A481" s="16">
        <v>804017278</v>
      </c>
      <c r="B481" s="17" t="s">
        <v>1653</v>
      </c>
    </row>
    <row r="482" spans="1:2" x14ac:dyDescent="0.3">
      <c r="A482" s="16">
        <v>805005532</v>
      </c>
      <c r="B482" s="17" t="s">
        <v>1654</v>
      </c>
    </row>
    <row r="483" spans="1:2" x14ac:dyDescent="0.3">
      <c r="A483" s="16">
        <v>805007483</v>
      </c>
      <c r="B483" s="17" t="s">
        <v>1655</v>
      </c>
    </row>
    <row r="484" spans="1:2" x14ac:dyDescent="0.3">
      <c r="A484" s="16">
        <v>805021199</v>
      </c>
      <c r="B484" s="17" t="s">
        <v>1656</v>
      </c>
    </row>
    <row r="485" spans="1:2" x14ac:dyDescent="0.3">
      <c r="A485" s="16">
        <v>805023177</v>
      </c>
      <c r="B485" s="17" t="s">
        <v>1657</v>
      </c>
    </row>
    <row r="486" spans="1:2" x14ac:dyDescent="0.3">
      <c r="A486" s="16">
        <v>805027243</v>
      </c>
      <c r="B486" s="17" t="s">
        <v>1658</v>
      </c>
    </row>
    <row r="487" spans="1:2" x14ac:dyDescent="0.3">
      <c r="A487" s="16">
        <v>805029466</v>
      </c>
      <c r="B487" s="17" t="s">
        <v>1659</v>
      </c>
    </row>
    <row r="488" spans="1:2" x14ac:dyDescent="0.3">
      <c r="A488" s="16">
        <v>806000841</v>
      </c>
      <c r="B488" s="17" t="s">
        <v>1660</v>
      </c>
    </row>
    <row r="489" spans="1:2" x14ac:dyDescent="0.3">
      <c r="A489" s="16">
        <v>806001218</v>
      </c>
      <c r="B489" s="17" t="s">
        <v>1661</v>
      </c>
    </row>
    <row r="490" spans="1:2" x14ac:dyDescent="0.3">
      <c r="A490" s="16">
        <v>806001261</v>
      </c>
      <c r="B490" s="17" t="s">
        <v>1662</v>
      </c>
    </row>
    <row r="491" spans="1:2" x14ac:dyDescent="0.3">
      <c r="A491" s="16">
        <v>806001765</v>
      </c>
      <c r="B491" s="17" t="s">
        <v>1663</v>
      </c>
    </row>
    <row r="492" spans="1:2" x14ac:dyDescent="0.3">
      <c r="A492" s="16">
        <v>806001985</v>
      </c>
      <c r="B492" s="17" t="s">
        <v>1664</v>
      </c>
    </row>
    <row r="493" spans="1:2" x14ac:dyDescent="0.3">
      <c r="A493" s="16">
        <v>806002258</v>
      </c>
      <c r="B493" s="17" t="s">
        <v>1665</v>
      </c>
    </row>
    <row r="494" spans="1:2" x14ac:dyDescent="0.3">
      <c r="A494" s="16">
        <v>806002698</v>
      </c>
      <c r="B494" s="17" t="s">
        <v>1666</v>
      </c>
    </row>
    <row r="495" spans="1:2" x14ac:dyDescent="0.3">
      <c r="A495" s="16">
        <v>806002713</v>
      </c>
      <c r="B495" s="17" t="s">
        <v>1667</v>
      </c>
    </row>
    <row r="496" spans="1:2" x14ac:dyDescent="0.3">
      <c r="A496" s="16">
        <v>806002823</v>
      </c>
      <c r="B496" s="17" t="s">
        <v>1668</v>
      </c>
    </row>
    <row r="497" spans="1:2" x14ac:dyDescent="0.3">
      <c r="A497" s="16">
        <v>806003168</v>
      </c>
      <c r="B497" s="17" t="s">
        <v>1669</v>
      </c>
    </row>
    <row r="498" spans="1:2" x14ac:dyDescent="0.3">
      <c r="A498" s="16">
        <v>806003492</v>
      </c>
      <c r="B498" s="17" t="s">
        <v>1670</v>
      </c>
    </row>
    <row r="499" spans="1:2" x14ac:dyDescent="0.3">
      <c r="A499" s="16">
        <v>806003965</v>
      </c>
      <c r="B499" s="17" t="s">
        <v>1671</v>
      </c>
    </row>
    <row r="500" spans="1:2" x14ac:dyDescent="0.3">
      <c r="A500" s="16">
        <v>806004301</v>
      </c>
      <c r="B500" s="17" t="s">
        <v>1672</v>
      </c>
    </row>
    <row r="501" spans="1:2" x14ac:dyDescent="0.3">
      <c r="A501" s="16">
        <v>806004732</v>
      </c>
      <c r="B501" s="17" t="s">
        <v>1673</v>
      </c>
    </row>
    <row r="502" spans="1:2" x14ac:dyDescent="0.3">
      <c r="A502" s="16">
        <v>806004769</v>
      </c>
      <c r="B502" s="17" t="s">
        <v>1674</v>
      </c>
    </row>
    <row r="503" spans="1:2" x14ac:dyDescent="0.3">
      <c r="A503" s="16">
        <v>806004797</v>
      </c>
      <c r="B503" s="17" t="s">
        <v>1675</v>
      </c>
    </row>
    <row r="504" spans="1:2" x14ac:dyDescent="0.3">
      <c r="A504" s="16">
        <v>806004933</v>
      </c>
      <c r="B504" s="17" t="s">
        <v>1676</v>
      </c>
    </row>
    <row r="505" spans="1:2" x14ac:dyDescent="0.3">
      <c r="A505" s="16">
        <v>806004938</v>
      </c>
      <c r="B505" s="17" t="s">
        <v>1677</v>
      </c>
    </row>
    <row r="506" spans="1:2" x14ac:dyDescent="0.3">
      <c r="A506" s="16">
        <v>806005124</v>
      </c>
      <c r="B506" s="17" t="s">
        <v>1678</v>
      </c>
    </row>
    <row r="507" spans="1:2" x14ac:dyDescent="0.3">
      <c r="A507" s="16">
        <v>806005182</v>
      </c>
      <c r="B507" s="17" t="s">
        <v>1679</v>
      </c>
    </row>
    <row r="508" spans="1:2" x14ac:dyDescent="0.3">
      <c r="A508" s="16">
        <v>806005881</v>
      </c>
      <c r="B508" s="17" t="s">
        <v>1680</v>
      </c>
    </row>
    <row r="509" spans="1:2" x14ac:dyDescent="0.3">
      <c r="A509" s="16">
        <v>806006038</v>
      </c>
      <c r="B509" s="17" t="s">
        <v>1681</v>
      </c>
    </row>
    <row r="510" spans="1:2" x14ac:dyDescent="0.3">
      <c r="A510" s="16">
        <v>806006098</v>
      </c>
      <c r="B510" s="17" t="s">
        <v>1682</v>
      </c>
    </row>
    <row r="511" spans="1:2" x14ac:dyDescent="0.3">
      <c r="A511" s="16">
        <v>806006131</v>
      </c>
      <c r="B511" s="17" t="s">
        <v>1683</v>
      </c>
    </row>
    <row r="512" spans="1:2" x14ac:dyDescent="0.3">
      <c r="A512" s="16">
        <v>806006145</v>
      </c>
      <c r="B512" s="17" t="s">
        <v>1684</v>
      </c>
    </row>
    <row r="513" spans="1:2" x14ac:dyDescent="0.3">
      <c r="A513" s="16">
        <v>806006196</v>
      </c>
      <c r="B513" s="17" t="s">
        <v>1685</v>
      </c>
    </row>
    <row r="514" spans="1:2" x14ac:dyDescent="0.3">
      <c r="A514" s="16">
        <v>806006752</v>
      </c>
      <c r="B514" s="17" t="s">
        <v>1686</v>
      </c>
    </row>
    <row r="515" spans="1:2" x14ac:dyDescent="0.3">
      <c r="A515" s="16">
        <v>806007425</v>
      </c>
      <c r="B515" s="17" t="s">
        <v>1687</v>
      </c>
    </row>
    <row r="516" spans="1:2" x14ac:dyDescent="0.3">
      <c r="A516" s="16">
        <v>806007515</v>
      </c>
      <c r="B516" s="17" t="s">
        <v>1688</v>
      </c>
    </row>
    <row r="517" spans="1:2" x14ac:dyDescent="0.3">
      <c r="A517" s="16">
        <v>806007528</v>
      </c>
      <c r="B517" s="17" t="s">
        <v>1689</v>
      </c>
    </row>
    <row r="518" spans="1:2" x14ac:dyDescent="0.3">
      <c r="A518" s="16">
        <v>806007569</v>
      </c>
      <c r="B518" s="17" t="s">
        <v>1690</v>
      </c>
    </row>
    <row r="519" spans="1:2" x14ac:dyDescent="0.3">
      <c r="A519" s="16">
        <v>806007709</v>
      </c>
      <c r="B519" s="17" t="s">
        <v>1691</v>
      </c>
    </row>
    <row r="520" spans="1:2" x14ac:dyDescent="0.3">
      <c r="A520" s="16">
        <v>806007865</v>
      </c>
      <c r="B520" s="17" t="s">
        <v>1692</v>
      </c>
    </row>
    <row r="521" spans="1:2" x14ac:dyDescent="0.3">
      <c r="A521" s="16">
        <v>806008896</v>
      </c>
      <c r="B521" s="17" t="s">
        <v>1693</v>
      </c>
    </row>
    <row r="522" spans="1:2" x14ac:dyDescent="0.3">
      <c r="A522" s="16">
        <v>806008935</v>
      </c>
      <c r="B522" s="17" t="s">
        <v>1694</v>
      </c>
    </row>
    <row r="523" spans="1:2" x14ac:dyDescent="0.3">
      <c r="A523" s="16">
        <v>806008986</v>
      </c>
      <c r="B523" s="17" t="s">
        <v>1695</v>
      </c>
    </row>
    <row r="524" spans="1:2" x14ac:dyDescent="0.3">
      <c r="A524" s="16">
        <v>806009011</v>
      </c>
      <c r="B524" s="17" t="s">
        <v>1696</v>
      </c>
    </row>
    <row r="525" spans="1:2" x14ac:dyDescent="0.3">
      <c r="A525" s="16">
        <v>806009816</v>
      </c>
      <c r="B525" s="17" t="s">
        <v>1697</v>
      </c>
    </row>
    <row r="526" spans="1:2" x14ac:dyDescent="0.3">
      <c r="A526" s="16">
        <v>806010344</v>
      </c>
      <c r="B526" s="17" t="s">
        <v>1698</v>
      </c>
    </row>
    <row r="527" spans="1:2" x14ac:dyDescent="0.3">
      <c r="A527" s="16">
        <v>806011578</v>
      </c>
      <c r="B527" s="17" t="s">
        <v>1699</v>
      </c>
    </row>
    <row r="528" spans="1:2" x14ac:dyDescent="0.3">
      <c r="A528" s="16">
        <v>806012163</v>
      </c>
      <c r="B528" s="17" t="s">
        <v>1700</v>
      </c>
    </row>
    <row r="529" spans="1:2" x14ac:dyDescent="0.3">
      <c r="A529" s="16">
        <v>806012901</v>
      </c>
      <c r="B529" s="17" t="s">
        <v>1701</v>
      </c>
    </row>
    <row r="530" spans="1:2" x14ac:dyDescent="0.3">
      <c r="A530" s="16">
        <v>806013417</v>
      </c>
      <c r="B530" s="17" t="s">
        <v>1702</v>
      </c>
    </row>
    <row r="531" spans="1:2" x14ac:dyDescent="0.3">
      <c r="A531" s="16">
        <v>806013681</v>
      </c>
      <c r="B531" s="17" t="s">
        <v>1703</v>
      </c>
    </row>
    <row r="532" spans="1:2" x14ac:dyDescent="0.3">
      <c r="A532" s="16">
        <v>806013684</v>
      </c>
      <c r="B532" s="17" t="s">
        <v>1704</v>
      </c>
    </row>
    <row r="533" spans="1:2" x14ac:dyDescent="0.3">
      <c r="A533" s="16">
        <v>806014866</v>
      </c>
      <c r="B533" s="17" t="s">
        <v>1705</v>
      </c>
    </row>
    <row r="534" spans="1:2" x14ac:dyDescent="0.3">
      <c r="A534" s="16">
        <v>806015044</v>
      </c>
      <c r="B534" s="17" t="s">
        <v>1706</v>
      </c>
    </row>
    <row r="535" spans="1:2" x14ac:dyDescent="0.3">
      <c r="A535" s="16">
        <v>806015294</v>
      </c>
      <c r="B535" s="17" t="s">
        <v>1707</v>
      </c>
    </row>
    <row r="536" spans="1:2" x14ac:dyDescent="0.3">
      <c r="A536" s="16">
        <v>806016277</v>
      </c>
      <c r="B536" s="17" t="s">
        <v>1708</v>
      </c>
    </row>
    <row r="537" spans="1:2" x14ac:dyDescent="0.3">
      <c r="A537" s="16">
        <v>806016595</v>
      </c>
      <c r="B537" s="17" t="s">
        <v>1709</v>
      </c>
    </row>
    <row r="538" spans="1:2" x14ac:dyDescent="0.3">
      <c r="A538" s="16">
        <v>807000358</v>
      </c>
      <c r="B538" s="17" t="s">
        <v>1710</v>
      </c>
    </row>
    <row r="539" spans="1:2" x14ac:dyDescent="0.3">
      <c r="A539" s="16">
        <v>807000687</v>
      </c>
      <c r="B539" s="17" t="s">
        <v>1711</v>
      </c>
    </row>
    <row r="540" spans="1:2" x14ac:dyDescent="0.3">
      <c r="A540" s="16">
        <v>807000736</v>
      </c>
      <c r="B540" s="17" t="s">
        <v>1712</v>
      </c>
    </row>
    <row r="541" spans="1:2" x14ac:dyDescent="0.3">
      <c r="A541" s="16">
        <v>807001264</v>
      </c>
      <c r="B541" s="17" t="s">
        <v>1713</v>
      </c>
    </row>
    <row r="542" spans="1:2" x14ac:dyDescent="0.3">
      <c r="A542" s="16">
        <v>807001272</v>
      </c>
      <c r="B542" s="17" t="s">
        <v>1714</v>
      </c>
    </row>
    <row r="543" spans="1:2" x14ac:dyDescent="0.3">
      <c r="A543" s="16">
        <v>807001542</v>
      </c>
      <c r="B543" s="17" t="s">
        <v>1715</v>
      </c>
    </row>
    <row r="544" spans="1:2" x14ac:dyDescent="0.3">
      <c r="A544" s="16">
        <v>807002157</v>
      </c>
      <c r="B544" s="17" t="s">
        <v>1716</v>
      </c>
    </row>
    <row r="545" spans="1:2" x14ac:dyDescent="0.3">
      <c r="A545" s="16">
        <v>807003511</v>
      </c>
      <c r="B545" s="17" t="s">
        <v>1717</v>
      </c>
    </row>
    <row r="546" spans="1:2" x14ac:dyDescent="0.3">
      <c r="A546" s="16">
        <v>807004124</v>
      </c>
      <c r="B546" s="17" t="s">
        <v>1718</v>
      </c>
    </row>
    <row r="547" spans="1:2" x14ac:dyDescent="0.3">
      <c r="A547" s="16">
        <v>807004357</v>
      </c>
      <c r="B547" s="17" t="s">
        <v>1719</v>
      </c>
    </row>
    <row r="548" spans="1:2" x14ac:dyDescent="0.3">
      <c r="A548" s="16">
        <v>807004362</v>
      </c>
      <c r="B548" s="17" t="s">
        <v>1720</v>
      </c>
    </row>
    <row r="549" spans="1:2" x14ac:dyDescent="0.3">
      <c r="A549" s="16">
        <v>807004364</v>
      </c>
      <c r="B549" s="17" t="s">
        <v>1721</v>
      </c>
    </row>
    <row r="550" spans="1:2" x14ac:dyDescent="0.3">
      <c r="A550" s="16">
        <v>807006428</v>
      </c>
      <c r="B550" s="17" t="s">
        <v>1722</v>
      </c>
    </row>
    <row r="551" spans="1:2" x14ac:dyDescent="0.3">
      <c r="A551" s="16">
        <v>807006543</v>
      </c>
      <c r="B551" s="17" t="s">
        <v>1723</v>
      </c>
    </row>
    <row r="552" spans="1:2" x14ac:dyDescent="0.3">
      <c r="A552" s="16">
        <v>807006554</v>
      </c>
      <c r="B552" s="17" t="s">
        <v>1724</v>
      </c>
    </row>
    <row r="553" spans="1:2" x14ac:dyDescent="0.3">
      <c r="A553" s="16">
        <v>807006586</v>
      </c>
      <c r="B553" s="17" t="s">
        <v>1725</v>
      </c>
    </row>
    <row r="554" spans="1:2" x14ac:dyDescent="0.3">
      <c r="A554" s="16">
        <v>807008444</v>
      </c>
      <c r="B554" s="17" t="s">
        <v>1726</v>
      </c>
    </row>
    <row r="555" spans="1:2" x14ac:dyDescent="0.3">
      <c r="A555" s="16">
        <v>807008535</v>
      </c>
      <c r="B555" s="17" t="s">
        <v>1727</v>
      </c>
    </row>
    <row r="556" spans="1:2" x14ac:dyDescent="0.3">
      <c r="A556" s="16">
        <v>807009051</v>
      </c>
      <c r="B556" s="17" t="s">
        <v>1728</v>
      </c>
    </row>
    <row r="557" spans="1:2" x14ac:dyDescent="0.3">
      <c r="A557" s="16">
        <v>809001337</v>
      </c>
      <c r="B557" s="17" t="s">
        <v>1729</v>
      </c>
    </row>
    <row r="558" spans="1:2" x14ac:dyDescent="0.3">
      <c r="A558" s="16">
        <v>809003648</v>
      </c>
      <c r="B558" s="17" t="s">
        <v>1730</v>
      </c>
    </row>
    <row r="559" spans="1:2" x14ac:dyDescent="0.3">
      <c r="A559" s="16">
        <v>809003663</v>
      </c>
      <c r="B559" s="17" t="s">
        <v>1731</v>
      </c>
    </row>
    <row r="560" spans="1:2" x14ac:dyDescent="0.3">
      <c r="A560" s="16">
        <v>809006439</v>
      </c>
      <c r="B560" s="17" t="s">
        <v>1732</v>
      </c>
    </row>
    <row r="561" spans="1:2" x14ac:dyDescent="0.3">
      <c r="A561" s="16">
        <v>809007114</v>
      </c>
      <c r="B561" s="17" t="s">
        <v>1733</v>
      </c>
    </row>
    <row r="562" spans="1:2" x14ac:dyDescent="0.3">
      <c r="A562" s="16">
        <v>809007146</v>
      </c>
      <c r="B562" s="17" t="s">
        <v>1734</v>
      </c>
    </row>
    <row r="563" spans="1:2" x14ac:dyDescent="0.3">
      <c r="A563" s="16">
        <v>809007422</v>
      </c>
      <c r="B563" s="17" t="s">
        <v>1735</v>
      </c>
    </row>
    <row r="564" spans="1:2" x14ac:dyDescent="0.3">
      <c r="A564" s="16">
        <v>809007781</v>
      </c>
      <c r="B564" s="17" t="s">
        <v>1736</v>
      </c>
    </row>
    <row r="565" spans="1:2" x14ac:dyDescent="0.3">
      <c r="A565" s="16">
        <v>809011932</v>
      </c>
      <c r="B565" s="17" t="s">
        <v>1737</v>
      </c>
    </row>
    <row r="566" spans="1:2" x14ac:dyDescent="0.3">
      <c r="A566" s="16">
        <v>809012325</v>
      </c>
      <c r="B566" s="17" t="s">
        <v>1738</v>
      </c>
    </row>
    <row r="567" spans="1:2" x14ac:dyDescent="0.3">
      <c r="A567" s="16">
        <v>810000164</v>
      </c>
      <c r="B567" s="17" t="s">
        <v>1739</v>
      </c>
    </row>
    <row r="568" spans="1:2" x14ac:dyDescent="0.3">
      <c r="A568" s="16">
        <v>810000523</v>
      </c>
      <c r="B568" s="17" t="s">
        <v>1740</v>
      </c>
    </row>
    <row r="569" spans="1:2" x14ac:dyDescent="0.3">
      <c r="A569" s="16">
        <v>810001294</v>
      </c>
      <c r="B569" s="17" t="s">
        <v>1741</v>
      </c>
    </row>
    <row r="570" spans="1:2" x14ac:dyDescent="0.3">
      <c r="A570" s="16">
        <v>810002609</v>
      </c>
      <c r="B570" s="17" t="s">
        <v>1742</v>
      </c>
    </row>
    <row r="571" spans="1:2" x14ac:dyDescent="0.3">
      <c r="A571" s="16">
        <v>810002998</v>
      </c>
      <c r="B571" s="17" t="s">
        <v>1743</v>
      </c>
    </row>
    <row r="572" spans="1:2" x14ac:dyDescent="0.3">
      <c r="A572" s="16">
        <v>811001810</v>
      </c>
      <c r="B572" s="17" t="s">
        <v>1744</v>
      </c>
    </row>
    <row r="573" spans="1:2" x14ac:dyDescent="0.3">
      <c r="A573" s="16">
        <v>811008205</v>
      </c>
      <c r="B573" s="17" t="s">
        <v>1745</v>
      </c>
    </row>
    <row r="574" spans="1:2" x14ac:dyDescent="0.3">
      <c r="A574" s="16">
        <v>811008215</v>
      </c>
      <c r="B574" s="17" t="s">
        <v>1746</v>
      </c>
    </row>
    <row r="575" spans="1:2" x14ac:dyDescent="0.3">
      <c r="A575" s="16">
        <v>811008886</v>
      </c>
      <c r="B575" s="17" t="s">
        <v>1747</v>
      </c>
    </row>
    <row r="576" spans="1:2" x14ac:dyDescent="0.3">
      <c r="A576" s="16">
        <v>811009165</v>
      </c>
      <c r="B576" s="17" t="s">
        <v>1748</v>
      </c>
    </row>
    <row r="577" spans="1:2" x14ac:dyDescent="0.3">
      <c r="A577" s="16">
        <v>811011077</v>
      </c>
      <c r="B577" s="17" t="s">
        <v>1749</v>
      </c>
    </row>
    <row r="578" spans="1:2" x14ac:dyDescent="0.3">
      <c r="A578" s="16">
        <v>811012167</v>
      </c>
      <c r="B578" s="17" t="s">
        <v>1750</v>
      </c>
    </row>
    <row r="579" spans="1:2" x14ac:dyDescent="0.3">
      <c r="A579" s="16">
        <v>811013275</v>
      </c>
      <c r="B579" s="17" t="s">
        <v>1751</v>
      </c>
    </row>
    <row r="580" spans="1:2" x14ac:dyDescent="0.3">
      <c r="A580" s="16">
        <v>811021339</v>
      </c>
      <c r="B580" s="17" t="s">
        <v>1752</v>
      </c>
    </row>
    <row r="581" spans="1:2" x14ac:dyDescent="0.3">
      <c r="A581" s="16">
        <v>811021340</v>
      </c>
      <c r="B581" s="17" t="s">
        <v>1753</v>
      </c>
    </row>
    <row r="582" spans="1:2" x14ac:dyDescent="0.3">
      <c r="A582" s="16">
        <v>811022174</v>
      </c>
      <c r="B582" s="17" t="s">
        <v>1754</v>
      </c>
    </row>
    <row r="583" spans="1:2" x14ac:dyDescent="0.3">
      <c r="A583" s="16">
        <v>811026258</v>
      </c>
      <c r="B583" s="17" t="s">
        <v>1755</v>
      </c>
    </row>
    <row r="584" spans="1:2" x14ac:dyDescent="0.3">
      <c r="A584" s="16">
        <v>811033687</v>
      </c>
      <c r="B584" s="17" t="s">
        <v>1756</v>
      </c>
    </row>
    <row r="585" spans="1:2" x14ac:dyDescent="0.3">
      <c r="A585" s="16">
        <v>811044088</v>
      </c>
      <c r="B585" s="17" t="s">
        <v>1757</v>
      </c>
    </row>
    <row r="586" spans="1:2" x14ac:dyDescent="0.3">
      <c r="A586" s="16">
        <v>811044334</v>
      </c>
      <c r="B586" s="17" t="s">
        <v>1758</v>
      </c>
    </row>
    <row r="587" spans="1:2" x14ac:dyDescent="0.3">
      <c r="A587" s="16">
        <v>811045092</v>
      </c>
      <c r="B587" s="17" t="s">
        <v>1759</v>
      </c>
    </row>
    <row r="588" spans="1:2" x14ac:dyDescent="0.3">
      <c r="A588" s="16">
        <v>812000159</v>
      </c>
      <c r="B588" s="17" t="s">
        <v>1760</v>
      </c>
    </row>
    <row r="589" spans="1:2" x14ac:dyDescent="0.3">
      <c r="A589" s="16">
        <v>812000325</v>
      </c>
      <c r="B589" s="17" t="s">
        <v>1761</v>
      </c>
    </row>
    <row r="590" spans="1:2" x14ac:dyDescent="0.3">
      <c r="A590" s="16">
        <v>812000803</v>
      </c>
      <c r="B590" s="17" t="s">
        <v>1762</v>
      </c>
    </row>
    <row r="591" spans="1:2" x14ac:dyDescent="0.3">
      <c r="A591" s="16">
        <v>812001486</v>
      </c>
      <c r="B591" s="17" t="s">
        <v>1763</v>
      </c>
    </row>
    <row r="592" spans="1:2" x14ac:dyDescent="0.3">
      <c r="A592" s="16">
        <v>812001689</v>
      </c>
      <c r="B592" s="17" t="s">
        <v>1764</v>
      </c>
    </row>
    <row r="593" spans="1:2" x14ac:dyDescent="0.3">
      <c r="A593" s="16">
        <v>812002769</v>
      </c>
      <c r="B593" s="17" t="s">
        <v>1765</v>
      </c>
    </row>
    <row r="594" spans="1:2" x14ac:dyDescent="0.3">
      <c r="A594" s="16">
        <v>812003529</v>
      </c>
      <c r="B594" s="17" t="s">
        <v>1766</v>
      </c>
    </row>
    <row r="595" spans="1:2" x14ac:dyDescent="0.3">
      <c r="A595" s="16">
        <v>812004477</v>
      </c>
      <c r="B595" s="17" t="s">
        <v>1767</v>
      </c>
    </row>
    <row r="596" spans="1:2" x14ac:dyDescent="0.3">
      <c r="A596" s="16">
        <v>812005406</v>
      </c>
      <c r="B596" s="17" t="s">
        <v>1768</v>
      </c>
    </row>
    <row r="597" spans="1:2" x14ac:dyDescent="0.3">
      <c r="A597" s="16">
        <v>812006694</v>
      </c>
      <c r="B597" s="17" t="s">
        <v>1769</v>
      </c>
    </row>
    <row r="598" spans="1:2" x14ac:dyDescent="0.3">
      <c r="A598" s="16">
        <v>812007839</v>
      </c>
      <c r="B598" s="17" t="s">
        <v>1770</v>
      </c>
    </row>
    <row r="599" spans="1:2" x14ac:dyDescent="0.3">
      <c r="A599" s="16">
        <v>813000054</v>
      </c>
      <c r="B599" s="17" t="s">
        <v>1771</v>
      </c>
    </row>
    <row r="600" spans="1:2" x14ac:dyDescent="0.3">
      <c r="A600" s="16">
        <v>813000796</v>
      </c>
      <c r="B600" s="17" t="s">
        <v>1772</v>
      </c>
    </row>
    <row r="601" spans="1:2" x14ac:dyDescent="0.3">
      <c r="A601" s="16">
        <v>813005815</v>
      </c>
      <c r="B601" s="17" t="s">
        <v>1773</v>
      </c>
    </row>
    <row r="602" spans="1:2" x14ac:dyDescent="0.3">
      <c r="A602" s="16">
        <v>813006814</v>
      </c>
      <c r="B602" s="17" t="s">
        <v>1774</v>
      </c>
    </row>
    <row r="603" spans="1:2" x14ac:dyDescent="0.3">
      <c r="A603" s="16">
        <v>813007459</v>
      </c>
      <c r="B603" s="17" t="s">
        <v>1775</v>
      </c>
    </row>
    <row r="604" spans="1:2" x14ac:dyDescent="0.3">
      <c r="A604" s="16">
        <v>813010298</v>
      </c>
      <c r="B604" s="17" t="s">
        <v>1776</v>
      </c>
    </row>
    <row r="605" spans="1:2" x14ac:dyDescent="0.3">
      <c r="A605" s="16">
        <v>813010364</v>
      </c>
      <c r="B605" s="17" t="s">
        <v>1777</v>
      </c>
    </row>
    <row r="606" spans="1:2" x14ac:dyDescent="0.3">
      <c r="A606" s="16">
        <v>813010867</v>
      </c>
      <c r="B606" s="17" t="s">
        <v>1778</v>
      </c>
    </row>
    <row r="607" spans="1:2" x14ac:dyDescent="0.3">
      <c r="A607" s="16">
        <v>813013497</v>
      </c>
      <c r="B607" s="17" t="s">
        <v>1779</v>
      </c>
    </row>
    <row r="608" spans="1:2" x14ac:dyDescent="0.3">
      <c r="A608" s="16">
        <v>814000597</v>
      </c>
      <c r="B608" s="17" t="s">
        <v>1780</v>
      </c>
    </row>
    <row r="609" spans="1:2" x14ac:dyDescent="0.3">
      <c r="A609" s="16">
        <v>814003006</v>
      </c>
      <c r="B609" s="17" t="s">
        <v>1781</v>
      </c>
    </row>
    <row r="610" spans="1:2" x14ac:dyDescent="0.3">
      <c r="A610" s="16">
        <v>814006888</v>
      </c>
      <c r="B610" s="17" t="s">
        <v>1782</v>
      </c>
    </row>
    <row r="611" spans="1:2" x14ac:dyDescent="0.3">
      <c r="A611" s="16">
        <v>815003159</v>
      </c>
      <c r="B611" s="17" t="s">
        <v>1783</v>
      </c>
    </row>
    <row r="612" spans="1:2" x14ac:dyDescent="0.3">
      <c r="A612" s="16">
        <v>816006359</v>
      </c>
      <c r="B612" s="17" t="s">
        <v>1784</v>
      </c>
    </row>
    <row r="613" spans="1:2" x14ac:dyDescent="0.3">
      <c r="A613" s="16">
        <v>817000153</v>
      </c>
      <c r="B613" s="17" t="s">
        <v>1785</v>
      </c>
    </row>
    <row r="614" spans="1:2" x14ac:dyDescent="0.3">
      <c r="A614" s="16">
        <v>817001112</v>
      </c>
      <c r="B614" s="17" t="s">
        <v>1786</v>
      </c>
    </row>
    <row r="615" spans="1:2" x14ac:dyDescent="0.3">
      <c r="A615" s="16">
        <v>817001328</v>
      </c>
      <c r="B615" s="17" t="s">
        <v>1787</v>
      </c>
    </row>
    <row r="616" spans="1:2" x14ac:dyDescent="0.3">
      <c r="A616" s="16">
        <v>817003251</v>
      </c>
      <c r="B616" s="17" t="s">
        <v>1788</v>
      </c>
    </row>
    <row r="617" spans="1:2" x14ac:dyDescent="0.3">
      <c r="A617" s="16">
        <v>817004234</v>
      </c>
      <c r="B617" s="17" t="s">
        <v>1789</v>
      </c>
    </row>
    <row r="618" spans="1:2" x14ac:dyDescent="0.3">
      <c r="A618" s="16">
        <v>817007115</v>
      </c>
      <c r="B618" s="17" t="s">
        <v>1790</v>
      </c>
    </row>
    <row r="619" spans="1:2" x14ac:dyDescent="0.3">
      <c r="A619" s="16">
        <v>818000016</v>
      </c>
      <c r="B619" s="17" t="s">
        <v>1791</v>
      </c>
    </row>
    <row r="620" spans="1:2" x14ac:dyDescent="0.3">
      <c r="A620" s="16">
        <v>818000937</v>
      </c>
      <c r="B620" s="17" t="s">
        <v>1792</v>
      </c>
    </row>
    <row r="621" spans="1:2" x14ac:dyDescent="0.3">
      <c r="A621" s="16">
        <v>818001250</v>
      </c>
      <c r="B621" s="17" t="s">
        <v>1793</v>
      </c>
    </row>
    <row r="622" spans="1:2" x14ac:dyDescent="0.3">
      <c r="A622" s="16">
        <v>818001281</v>
      </c>
      <c r="B622" s="17" t="s">
        <v>1794</v>
      </c>
    </row>
    <row r="623" spans="1:2" x14ac:dyDescent="0.3">
      <c r="A623" s="16">
        <v>818001353</v>
      </c>
      <c r="B623" s="17" t="s">
        <v>1795</v>
      </c>
    </row>
    <row r="624" spans="1:2" x14ac:dyDescent="0.3">
      <c r="A624" s="16">
        <v>818001968</v>
      </c>
      <c r="B624" s="17" t="s">
        <v>1796</v>
      </c>
    </row>
    <row r="625" spans="1:2" x14ac:dyDescent="0.3">
      <c r="A625" s="16">
        <v>818001995</v>
      </c>
      <c r="B625" s="17" t="s">
        <v>1797</v>
      </c>
    </row>
    <row r="626" spans="1:2" x14ac:dyDescent="0.3">
      <c r="A626" s="16">
        <v>818002020</v>
      </c>
      <c r="B626" s="17" t="s">
        <v>1798</v>
      </c>
    </row>
    <row r="627" spans="1:2" x14ac:dyDescent="0.3">
      <c r="A627" s="16">
        <v>818002076</v>
      </c>
      <c r="B627" s="17" t="s">
        <v>1799</v>
      </c>
    </row>
    <row r="628" spans="1:2" x14ac:dyDescent="0.3">
      <c r="A628" s="16">
        <v>818002216</v>
      </c>
      <c r="B628" s="17" t="s">
        <v>1800</v>
      </c>
    </row>
    <row r="629" spans="1:2" x14ac:dyDescent="0.3">
      <c r="A629" s="16">
        <v>818002346</v>
      </c>
      <c r="B629" s="17" t="s">
        <v>1801</v>
      </c>
    </row>
    <row r="630" spans="1:2" x14ac:dyDescent="0.3">
      <c r="A630" s="16">
        <v>819002119</v>
      </c>
      <c r="B630" s="17" t="s">
        <v>1802</v>
      </c>
    </row>
    <row r="631" spans="1:2" x14ac:dyDescent="0.3">
      <c r="A631" s="16">
        <v>819004113</v>
      </c>
      <c r="B631" s="17" t="s">
        <v>1803</v>
      </c>
    </row>
    <row r="632" spans="1:2" x14ac:dyDescent="0.3">
      <c r="A632" s="16">
        <v>819004228</v>
      </c>
      <c r="B632" s="17" t="s">
        <v>1804</v>
      </c>
    </row>
    <row r="633" spans="1:2" x14ac:dyDescent="0.3">
      <c r="A633" s="16">
        <v>819004310</v>
      </c>
      <c r="B633" s="17" t="s">
        <v>1805</v>
      </c>
    </row>
    <row r="634" spans="1:2" x14ac:dyDescent="0.3">
      <c r="A634" s="16">
        <v>819004376</v>
      </c>
      <c r="B634" s="17" t="s">
        <v>1806</v>
      </c>
    </row>
    <row r="635" spans="1:2" x14ac:dyDescent="0.3">
      <c r="A635" s="16">
        <v>819004554</v>
      </c>
      <c r="B635" s="17" t="s">
        <v>1807</v>
      </c>
    </row>
    <row r="636" spans="1:2" x14ac:dyDescent="0.3">
      <c r="A636" s="16">
        <v>819005142</v>
      </c>
      <c r="B636" s="17" t="s">
        <v>1808</v>
      </c>
    </row>
    <row r="637" spans="1:2" x14ac:dyDescent="0.3">
      <c r="A637" s="16">
        <v>819005325</v>
      </c>
      <c r="B637" s="17" t="s">
        <v>1809</v>
      </c>
    </row>
    <row r="638" spans="1:2" x14ac:dyDescent="0.3">
      <c r="A638" s="16">
        <v>819005392</v>
      </c>
      <c r="B638" s="17" t="s">
        <v>1810</v>
      </c>
    </row>
    <row r="639" spans="1:2" x14ac:dyDescent="0.3">
      <c r="A639" s="16">
        <v>819005433</v>
      </c>
      <c r="B639" s="17" t="s">
        <v>1811</v>
      </c>
    </row>
    <row r="640" spans="1:2" x14ac:dyDescent="0.3">
      <c r="A640" s="16">
        <v>819005824</v>
      </c>
      <c r="B640" s="17" t="s">
        <v>1812</v>
      </c>
    </row>
    <row r="641" spans="1:2" x14ac:dyDescent="0.3">
      <c r="A641" s="16">
        <v>819006201</v>
      </c>
      <c r="B641" s="17" t="s">
        <v>1813</v>
      </c>
    </row>
    <row r="642" spans="1:2" x14ac:dyDescent="0.3">
      <c r="A642" s="16">
        <v>819006346</v>
      </c>
      <c r="B642" s="17" t="s">
        <v>1814</v>
      </c>
    </row>
    <row r="643" spans="1:2" x14ac:dyDescent="0.3">
      <c r="A643" s="16">
        <v>819006455</v>
      </c>
      <c r="B643" s="17" t="s">
        <v>1815</v>
      </c>
    </row>
    <row r="644" spans="1:2" x14ac:dyDescent="0.3">
      <c r="A644" s="16">
        <v>819006903</v>
      </c>
      <c r="B644" s="17" t="s">
        <v>1816</v>
      </c>
    </row>
    <row r="645" spans="1:2" x14ac:dyDescent="0.3">
      <c r="A645" s="16">
        <v>820000392</v>
      </c>
      <c r="B645" s="17" t="s">
        <v>1817</v>
      </c>
    </row>
    <row r="646" spans="1:2" x14ac:dyDescent="0.3">
      <c r="A646" s="16">
        <v>820000759</v>
      </c>
      <c r="B646" s="17" t="s">
        <v>1818</v>
      </c>
    </row>
    <row r="647" spans="1:2" x14ac:dyDescent="0.3">
      <c r="A647" s="16">
        <v>820002498</v>
      </c>
      <c r="B647" s="17" t="s">
        <v>1819</v>
      </c>
    </row>
    <row r="648" spans="1:2" x14ac:dyDescent="0.3">
      <c r="A648" s="16">
        <v>820003677</v>
      </c>
      <c r="B648" s="17" t="s">
        <v>1820</v>
      </c>
    </row>
    <row r="649" spans="1:2" x14ac:dyDescent="0.3">
      <c r="A649" s="16">
        <v>820003689</v>
      </c>
      <c r="B649" s="17" t="s">
        <v>1821</v>
      </c>
    </row>
    <row r="650" spans="1:2" x14ac:dyDescent="0.3">
      <c r="A650" s="16">
        <v>821001831</v>
      </c>
      <c r="B650" s="17" t="s">
        <v>1822</v>
      </c>
    </row>
    <row r="651" spans="1:2" x14ac:dyDescent="0.3">
      <c r="A651" s="16">
        <v>822003658</v>
      </c>
      <c r="B651" s="17" t="s">
        <v>1823</v>
      </c>
    </row>
    <row r="652" spans="1:2" x14ac:dyDescent="0.3">
      <c r="A652" s="16">
        <v>823000353</v>
      </c>
      <c r="B652" s="17" t="s">
        <v>1824</v>
      </c>
    </row>
    <row r="653" spans="1:2" x14ac:dyDescent="0.3">
      <c r="A653" s="16">
        <v>823000731</v>
      </c>
      <c r="B653" s="17" t="s">
        <v>1825</v>
      </c>
    </row>
    <row r="654" spans="1:2" x14ac:dyDescent="0.3">
      <c r="A654" s="16">
        <v>823001041</v>
      </c>
      <c r="B654" s="17" t="s">
        <v>1826</v>
      </c>
    </row>
    <row r="655" spans="1:2" x14ac:dyDescent="0.3">
      <c r="A655" s="16">
        <v>823001211</v>
      </c>
      <c r="B655" s="17" t="s">
        <v>1827</v>
      </c>
    </row>
    <row r="656" spans="1:2" x14ac:dyDescent="0.3">
      <c r="A656" s="16">
        <v>823001222</v>
      </c>
      <c r="B656" s="17" t="s">
        <v>1828</v>
      </c>
    </row>
    <row r="657" spans="1:2" x14ac:dyDescent="0.3">
      <c r="A657" s="16">
        <v>823001350</v>
      </c>
      <c r="B657" s="17" t="s">
        <v>1829</v>
      </c>
    </row>
    <row r="658" spans="1:2" x14ac:dyDescent="0.3">
      <c r="A658" s="16">
        <v>823001710</v>
      </c>
      <c r="B658" s="17" t="s">
        <v>1830</v>
      </c>
    </row>
    <row r="659" spans="1:2" x14ac:dyDescent="0.3">
      <c r="A659" s="16">
        <v>823001745</v>
      </c>
      <c r="B659" s="17" t="s">
        <v>1831</v>
      </c>
    </row>
    <row r="660" spans="1:2" x14ac:dyDescent="0.3">
      <c r="A660" s="16">
        <v>823001926</v>
      </c>
      <c r="B660" s="17" t="s">
        <v>1832</v>
      </c>
    </row>
    <row r="661" spans="1:2" x14ac:dyDescent="0.3">
      <c r="A661" s="16">
        <v>823001970</v>
      </c>
      <c r="B661" s="17" t="s">
        <v>1833</v>
      </c>
    </row>
    <row r="662" spans="1:2" x14ac:dyDescent="0.3">
      <c r="A662" s="16">
        <v>823002189</v>
      </c>
      <c r="B662" s="17" t="s">
        <v>1834</v>
      </c>
    </row>
    <row r="663" spans="1:2" x14ac:dyDescent="0.3">
      <c r="A663" s="16">
        <v>823002341</v>
      </c>
      <c r="B663" s="17" t="s">
        <v>1835</v>
      </c>
    </row>
    <row r="664" spans="1:2" x14ac:dyDescent="0.3">
      <c r="A664" s="16">
        <v>823002527</v>
      </c>
      <c r="B664" s="17" t="s">
        <v>1836</v>
      </c>
    </row>
    <row r="665" spans="1:2" x14ac:dyDescent="0.3">
      <c r="A665" s="16">
        <v>823002659</v>
      </c>
      <c r="B665" s="17" t="s">
        <v>1837</v>
      </c>
    </row>
    <row r="666" spans="1:2" x14ac:dyDescent="0.3">
      <c r="A666" s="16">
        <v>823002697</v>
      </c>
      <c r="B666" s="17" t="s">
        <v>1838</v>
      </c>
    </row>
    <row r="667" spans="1:2" x14ac:dyDescent="0.3">
      <c r="A667" s="16">
        <v>823002720</v>
      </c>
      <c r="B667" s="17" t="s">
        <v>1839</v>
      </c>
    </row>
    <row r="668" spans="1:2" x14ac:dyDescent="0.3">
      <c r="A668" s="16">
        <v>823002781</v>
      </c>
      <c r="B668" s="17" t="s">
        <v>1840</v>
      </c>
    </row>
    <row r="669" spans="1:2" x14ac:dyDescent="0.3">
      <c r="A669" s="16">
        <v>823002783</v>
      </c>
      <c r="B669" s="17" t="s">
        <v>1841</v>
      </c>
    </row>
    <row r="670" spans="1:2" x14ac:dyDescent="0.3">
      <c r="A670" s="16">
        <v>823002825</v>
      </c>
      <c r="B670" s="17" t="s">
        <v>1842</v>
      </c>
    </row>
    <row r="671" spans="1:2" x14ac:dyDescent="0.3">
      <c r="A671" s="16">
        <v>823003023</v>
      </c>
      <c r="B671" s="17" t="s">
        <v>1843</v>
      </c>
    </row>
    <row r="672" spans="1:2" x14ac:dyDescent="0.3">
      <c r="A672" s="16">
        <v>823003083</v>
      </c>
      <c r="B672" s="17" t="s">
        <v>1844</v>
      </c>
    </row>
    <row r="673" spans="1:2" x14ac:dyDescent="0.3">
      <c r="A673" s="16">
        <v>823003087</v>
      </c>
      <c r="B673" s="17" t="s">
        <v>1845</v>
      </c>
    </row>
    <row r="674" spans="1:2" x14ac:dyDescent="0.3">
      <c r="A674" s="16">
        <v>823003096</v>
      </c>
      <c r="B674" s="17" t="s">
        <v>1846</v>
      </c>
    </row>
    <row r="675" spans="1:2" x14ac:dyDescent="0.3">
      <c r="A675" s="16">
        <v>823003184</v>
      </c>
      <c r="B675" s="17" t="s">
        <v>1847</v>
      </c>
    </row>
    <row r="676" spans="1:2" x14ac:dyDescent="0.3">
      <c r="A676" s="16">
        <v>823003298</v>
      </c>
      <c r="B676" s="17" t="s">
        <v>1848</v>
      </c>
    </row>
    <row r="677" spans="1:2" x14ac:dyDescent="0.3">
      <c r="A677" s="16">
        <v>823003933</v>
      </c>
      <c r="B677" s="17" t="s">
        <v>1849</v>
      </c>
    </row>
    <row r="678" spans="1:2" x14ac:dyDescent="0.3">
      <c r="A678" s="16">
        <v>823003944</v>
      </c>
      <c r="B678" s="17" t="s">
        <v>1850</v>
      </c>
    </row>
    <row r="679" spans="1:2" x14ac:dyDescent="0.3">
      <c r="A679" s="16">
        <v>823003970</v>
      </c>
      <c r="B679" s="17" t="s">
        <v>1851</v>
      </c>
    </row>
    <row r="680" spans="1:2" x14ac:dyDescent="0.3">
      <c r="A680" s="16">
        <v>823004042</v>
      </c>
      <c r="B680" s="17" t="s">
        <v>1852</v>
      </c>
    </row>
    <row r="681" spans="1:2" x14ac:dyDescent="0.3">
      <c r="A681" s="16">
        <v>823004079</v>
      </c>
      <c r="B681" s="17" t="s">
        <v>1853</v>
      </c>
    </row>
    <row r="682" spans="1:2" x14ac:dyDescent="0.3">
      <c r="A682" s="16">
        <v>823004098</v>
      </c>
      <c r="B682" s="17" t="s">
        <v>1854</v>
      </c>
    </row>
    <row r="683" spans="1:2" x14ac:dyDescent="0.3">
      <c r="A683" s="16">
        <v>823004151</v>
      </c>
      <c r="B683" s="17" t="s">
        <v>1855</v>
      </c>
    </row>
    <row r="684" spans="1:2" x14ac:dyDescent="0.3">
      <c r="A684" s="16">
        <v>823004236</v>
      </c>
      <c r="B684" s="17" t="s">
        <v>1856</v>
      </c>
    </row>
    <row r="685" spans="1:2" x14ac:dyDescent="0.3">
      <c r="A685" s="16">
        <v>823004719</v>
      </c>
      <c r="B685" s="17" t="s">
        <v>1857</v>
      </c>
    </row>
    <row r="686" spans="1:2" x14ac:dyDescent="0.3">
      <c r="A686" s="16">
        <v>823004825</v>
      </c>
      <c r="B686" s="17" t="s">
        <v>1858</v>
      </c>
    </row>
    <row r="687" spans="1:2" x14ac:dyDescent="0.3">
      <c r="A687" s="16">
        <v>823005303</v>
      </c>
      <c r="B687" s="17" t="s">
        <v>1859</v>
      </c>
    </row>
    <row r="688" spans="1:2" x14ac:dyDescent="0.3">
      <c r="A688" s="16">
        <v>823005361</v>
      </c>
      <c r="B688" s="17" t="s">
        <v>1860</v>
      </c>
    </row>
    <row r="689" spans="1:2" x14ac:dyDescent="0.3">
      <c r="A689" s="16">
        <v>824000023</v>
      </c>
      <c r="B689" s="17" t="s">
        <v>1861</v>
      </c>
    </row>
    <row r="690" spans="1:2" x14ac:dyDescent="0.3">
      <c r="A690" s="16">
        <v>824000269</v>
      </c>
      <c r="B690" s="17" t="s">
        <v>1862</v>
      </c>
    </row>
    <row r="691" spans="1:2" x14ac:dyDescent="0.3">
      <c r="A691" s="16">
        <v>824000322</v>
      </c>
      <c r="B691" s="17" t="s">
        <v>1863</v>
      </c>
    </row>
    <row r="692" spans="1:2" x14ac:dyDescent="0.3">
      <c r="A692" s="16">
        <v>824000398</v>
      </c>
      <c r="B692" s="17" t="s">
        <v>1864</v>
      </c>
    </row>
    <row r="693" spans="1:2" x14ac:dyDescent="0.3">
      <c r="A693" s="16">
        <v>824000527</v>
      </c>
      <c r="B693" s="17" t="s">
        <v>1865</v>
      </c>
    </row>
    <row r="694" spans="1:2" x14ac:dyDescent="0.3">
      <c r="A694" s="16">
        <v>824001141</v>
      </c>
      <c r="B694" s="17" t="s">
        <v>1866</v>
      </c>
    </row>
    <row r="695" spans="1:2" x14ac:dyDescent="0.3">
      <c r="A695" s="16">
        <v>824001198</v>
      </c>
      <c r="B695" s="17" t="s">
        <v>1867</v>
      </c>
    </row>
    <row r="696" spans="1:2" x14ac:dyDescent="0.3">
      <c r="A696" s="16">
        <v>824001412</v>
      </c>
      <c r="B696" s="17" t="s">
        <v>1868</v>
      </c>
    </row>
    <row r="697" spans="1:2" x14ac:dyDescent="0.3">
      <c r="A697" s="16">
        <v>824001437</v>
      </c>
      <c r="B697" s="17" t="s">
        <v>1869</v>
      </c>
    </row>
    <row r="698" spans="1:2" x14ac:dyDescent="0.3">
      <c r="A698" s="16">
        <v>824002211</v>
      </c>
      <c r="B698" s="17" t="s">
        <v>1870</v>
      </c>
    </row>
    <row r="699" spans="1:2" x14ac:dyDescent="0.3">
      <c r="A699" s="16">
        <v>824002319</v>
      </c>
      <c r="B699" s="17" t="s">
        <v>1871</v>
      </c>
    </row>
    <row r="700" spans="1:2" x14ac:dyDescent="0.3">
      <c r="A700" s="16">
        <v>824002358</v>
      </c>
      <c r="B700" s="17" t="s">
        <v>1872</v>
      </c>
    </row>
    <row r="701" spans="1:2" x14ac:dyDescent="0.3">
      <c r="A701" s="16">
        <v>824002390</v>
      </c>
      <c r="B701" s="17" t="s">
        <v>1873</v>
      </c>
    </row>
    <row r="702" spans="1:2" x14ac:dyDescent="0.3">
      <c r="A702" s="16">
        <v>824002783</v>
      </c>
      <c r="B702" s="17" t="s">
        <v>1874</v>
      </c>
    </row>
    <row r="703" spans="1:2" x14ac:dyDescent="0.3">
      <c r="A703" s="16">
        <v>824002916</v>
      </c>
      <c r="B703" s="17" t="s">
        <v>1875</v>
      </c>
    </row>
    <row r="704" spans="1:2" x14ac:dyDescent="0.3">
      <c r="A704" s="16">
        <v>824004737</v>
      </c>
      <c r="B704" s="17" t="s">
        <v>1876</v>
      </c>
    </row>
    <row r="705" spans="1:2" x14ac:dyDescent="0.3">
      <c r="A705" s="16">
        <v>824005145</v>
      </c>
      <c r="B705" s="17" t="s">
        <v>1877</v>
      </c>
    </row>
    <row r="706" spans="1:2" x14ac:dyDescent="0.3">
      <c r="A706" s="16">
        <v>824005366</v>
      </c>
      <c r="B706" s="17" t="s">
        <v>1878</v>
      </c>
    </row>
    <row r="707" spans="1:2" x14ac:dyDescent="0.3">
      <c r="A707" s="16">
        <v>824006556</v>
      </c>
      <c r="B707" s="17" t="s">
        <v>1879</v>
      </c>
    </row>
    <row r="708" spans="1:2" x14ac:dyDescent="0.3">
      <c r="A708" s="16">
        <v>825000333</v>
      </c>
      <c r="B708" s="17" t="s">
        <v>1880</v>
      </c>
    </row>
    <row r="709" spans="1:2" x14ac:dyDescent="0.3">
      <c r="A709" s="16">
        <v>825000490</v>
      </c>
      <c r="B709" s="17" t="s">
        <v>1881</v>
      </c>
    </row>
    <row r="710" spans="1:2" x14ac:dyDescent="0.3">
      <c r="A710" s="16">
        <v>825000680</v>
      </c>
      <c r="B710" s="17" t="s">
        <v>1882</v>
      </c>
    </row>
    <row r="711" spans="1:2" x14ac:dyDescent="0.3">
      <c r="A711" s="16">
        <v>825001140</v>
      </c>
      <c r="B711" s="17" t="s">
        <v>1883</v>
      </c>
    </row>
    <row r="712" spans="1:2" x14ac:dyDescent="0.3">
      <c r="A712" s="16">
        <v>825001154</v>
      </c>
      <c r="B712" s="17" t="s">
        <v>1884</v>
      </c>
    </row>
    <row r="713" spans="1:2" x14ac:dyDescent="0.3">
      <c r="A713" s="16">
        <v>825001191</v>
      </c>
      <c r="B713" s="17" t="s">
        <v>1885</v>
      </c>
    </row>
    <row r="714" spans="1:2" x14ac:dyDescent="0.3">
      <c r="A714" s="16">
        <v>825001418</v>
      </c>
      <c r="B714" s="17" t="s">
        <v>1886</v>
      </c>
    </row>
    <row r="715" spans="1:2" x14ac:dyDescent="0.3">
      <c r="A715" s="16">
        <v>825001517</v>
      </c>
      <c r="B715" s="17" t="s">
        <v>1887</v>
      </c>
    </row>
    <row r="716" spans="1:2" x14ac:dyDescent="0.3">
      <c r="A716" s="16">
        <v>825001520</v>
      </c>
      <c r="B716" s="17" t="s">
        <v>1888</v>
      </c>
    </row>
    <row r="717" spans="1:2" x14ac:dyDescent="0.3">
      <c r="A717" s="16">
        <v>825001541</v>
      </c>
      <c r="B717" s="17" t="s">
        <v>1889</v>
      </c>
    </row>
    <row r="718" spans="1:2" x14ac:dyDescent="0.3">
      <c r="A718" s="16">
        <v>825001589</v>
      </c>
      <c r="B718" s="17" t="s">
        <v>1890</v>
      </c>
    </row>
    <row r="719" spans="1:2" x14ac:dyDescent="0.3">
      <c r="A719" s="16">
        <v>825001599</v>
      </c>
      <c r="B719" s="17" t="s">
        <v>1891</v>
      </c>
    </row>
    <row r="720" spans="1:2" x14ac:dyDescent="0.3">
      <c r="A720" s="16">
        <v>825001808</v>
      </c>
      <c r="B720" s="17" t="s">
        <v>1892</v>
      </c>
    </row>
    <row r="721" spans="1:2" x14ac:dyDescent="0.3">
      <c r="A721" s="16">
        <v>825002002</v>
      </c>
      <c r="B721" s="17" t="s">
        <v>1893</v>
      </c>
    </row>
    <row r="722" spans="1:2" x14ac:dyDescent="0.3">
      <c r="A722" s="16">
        <v>825002065</v>
      </c>
      <c r="B722" s="17" t="s">
        <v>1894</v>
      </c>
    </row>
    <row r="723" spans="1:2" x14ac:dyDescent="0.3">
      <c r="A723" s="16">
        <v>825002112</v>
      </c>
      <c r="B723" s="17" t="s">
        <v>1895</v>
      </c>
    </row>
    <row r="724" spans="1:2" x14ac:dyDescent="0.3">
      <c r="A724" s="16">
        <v>825002400</v>
      </c>
      <c r="B724" s="17" t="s">
        <v>1896</v>
      </c>
    </row>
    <row r="725" spans="1:2" x14ac:dyDescent="0.3">
      <c r="A725" s="16">
        <v>825002721</v>
      </c>
      <c r="B725" s="17" t="s">
        <v>1897</v>
      </c>
    </row>
    <row r="726" spans="1:2" x14ac:dyDescent="0.3">
      <c r="A726" s="16">
        <v>825003721</v>
      </c>
      <c r="B726" s="17" t="s">
        <v>1898</v>
      </c>
    </row>
    <row r="727" spans="1:2" x14ac:dyDescent="0.3">
      <c r="A727" s="16">
        <v>825004199</v>
      </c>
      <c r="B727" s="17" t="s">
        <v>1899</v>
      </c>
    </row>
    <row r="728" spans="1:2" x14ac:dyDescent="0.3">
      <c r="A728" s="16">
        <v>826000639</v>
      </c>
      <c r="B728" s="17" t="s">
        <v>1900</v>
      </c>
    </row>
    <row r="729" spans="1:2" x14ac:dyDescent="0.3">
      <c r="A729" s="16">
        <v>826000831</v>
      </c>
      <c r="B729" s="17" t="s">
        <v>1901</v>
      </c>
    </row>
    <row r="730" spans="1:2" x14ac:dyDescent="0.3">
      <c r="A730" s="16">
        <v>826001830</v>
      </c>
      <c r="B730" s="17" t="s">
        <v>1902</v>
      </c>
    </row>
    <row r="731" spans="1:2" x14ac:dyDescent="0.3">
      <c r="A731" s="16">
        <v>827000894</v>
      </c>
      <c r="B731" s="17" t="s">
        <v>1903</v>
      </c>
    </row>
    <row r="732" spans="1:2" x14ac:dyDescent="0.3">
      <c r="A732" s="16">
        <v>828000312</v>
      </c>
      <c r="B732" s="17" t="s">
        <v>1904</v>
      </c>
    </row>
    <row r="733" spans="1:2" x14ac:dyDescent="0.3">
      <c r="A733" s="16">
        <v>828001725</v>
      </c>
      <c r="B733" s="17" t="s">
        <v>1905</v>
      </c>
    </row>
    <row r="734" spans="1:2" x14ac:dyDescent="0.3">
      <c r="A734" s="16">
        <v>828002738</v>
      </c>
      <c r="B734" s="17" t="s">
        <v>1906</v>
      </c>
    </row>
    <row r="735" spans="1:2" x14ac:dyDescent="0.3">
      <c r="A735" s="16">
        <v>829000108</v>
      </c>
      <c r="B735" s="17" t="s">
        <v>1907</v>
      </c>
    </row>
    <row r="736" spans="1:2" x14ac:dyDescent="0.3">
      <c r="A736" s="16">
        <v>829000124</v>
      </c>
      <c r="B736" s="17" t="s">
        <v>1908</v>
      </c>
    </row>
    <row r="737" spans="1:2" x14ac:dyDescent="0.3">
      <c r="A737" s="16">
        <v>829001430</v>
      </c>
      <c r="B737" s="17" t="s">
        <v>1909</v>
      </c>
    </row>
    <row r="738" spans="1:2" x14ac:dyDescent="0.3">
      <c r="A738" s="16">
        <v>830000866</v>
      </c>
      <c r="B738" s="17" t="s">
        <v>1910</v>
      </c>
    </row>
    <row r="739" spans="1:2" x14ac:dyDescent="0.3">
      <c r="A739" s="16">
        <v>830002396</v>
      </c>
      <c r="B739" s="17" t="s">
        <v>1911</v>
      </c>
    </row>
    <row r="740" spans="1:2" x14ac:dyDescent="0.3">
      <c r="A740" s="16">
        <v>830006047</v>
      </c>
      <c r="B740" s="17" t="s">
        <v>1912</v>
      </c>
    </row>
    <row r="741" spans="1:2" x14ac:dyDescent="0.3">
      <c r="A741" s="16">
        <v>830006152</v>
      </c>
      <c r="B741" s="17" t="s">
        <v>1913</v>
      </c>
    </row>
    <row r="742" spans="1:2" x14ac:dyDescent="0.3">
      <c r="A742" s="16">
        <v>830006656</v>
      </c>
      <c r="B742" s="17" t="s">
        <v>1914</v>
      </c>
    </row>
    <row r="743" spans="1:2" x14ac:dyDescent="0.3">
      <c r="A743" s="16">
        <v>830007378</v>
      </c>
      <c r="B743" s="17" t="s">
        <v>1915</v>
      </c>
    </row>
    <row r="744" spans="1:2" x14ac:dyDescent="0.3">
      <c r="A744" s="16">
        <v>830008899</v>
      </c>
      <c r="B744" s="17" t="s">
        <v>1916</v>
      </c>
    </row>
    <row r="745" spans="1:2" x14ac:dyDescent="0.3">
      <c r="A745" s="16">
        <v>830016953</v>
      </c>
      <c r="B745" s="17" t="s">
        <v>1917</v>
      </c>
    </row>
    <row r="746" spans="1:2" x14ac:dyDescent="0.3">
      <c r="A746" s="16">
        <v>830019863</v>
      </c>
      <c r="B746" s="17" t="s">
        <v>1918</v>
      </c>
    </row>
    <row r="747" spans="1:2" x14ac:dyDescent="0.3">
      <c r="A747" s="16">
        <v>830024756</v>
      </c>
      <c r="B747" s="17" t="s">
        <v>1919</v>
      </c>
    </row>
    <row r="748" spans="1:2" x14ac:dyDescent="0.3">
      <c r="A748" s="16">
        <v>830027931</v>
      </c>
      <c r="B748" s="17" t="s">
        <v>1920</v>
      </c>
    </row>
    <row r="749" spans="1:2" x14ac:dyDescent="0.3">
      <c r="A749" s="16">
        <v>830029833</v>
      </c>
      <c r="B749" s="17" t="s">
        <v>1921</v>
      </c>
    </row>
    <row r="750" spans="1:2" x14ac:dyDescent="0.3">
      <c r="A750" s="16">
        <v>830031443</v>
      </c>
      <c r="B750" s="17" t="s">
        <v>1922</v>
      </c>
    </row>
    <row r="751" spans="1:2" x14ac:dyDescent="0.3">
      <c r="A751" s="16">
        <v>830031585</v>
      </c>
      <c r="B751" s="17" t="s">
        <v>1923</v>
      </c>
    </row>
    <row r="752" spans="1:2" x14ac:dyDescent="0.3">
      <c r="A752" s="16">
        <v>830033400</v>
      </c>
      <c r="B752" s="17" t="s">
        <v>1924</v>
      </c>
    </row>
    <row r="753" spans="1:2" x14ac:dyDescent="0.3">
      <c r="A753" s="16">
        <v>830044272</v>
      </c>
      <c r="B753" s="17" t="s">
        <v>1925</v>
      </c>
    </row>
    <row r="754" spans="1:2" x14ac:dyDescent="0.3">
      <c r="A754" s="16">
        <v>830044462</v>
      </c>
      <c r="B754" s="17" t="s">
        <v>1926</v>
      </c>
    </row>
    <row r="755" spans="1:2" x14ac:dyDescent="0.3">
      <c r="A755" s="16">
        <v>830044484</v>
      </c>
      <c r="B755" s="17" t="s">
        <v>1927</v>
      </c>
    </row>
    <row r="756" spans="1:2" x14ac:dyDescent="0.3">
      <c r="A756" s="16">
        <v>830045172</v>
      </c>
      <c r="B756" s="17" t="s">
        <v>1928</v>
      </c>
    </row>
    <row r="757" spans="1:2" x14ac:dyDescent="0.3">
      <c r="A757" s="16">
        <v>830045220</v>
      </c>
      <c r="B757" s="17" t="s">
        <v>1929</v>
      </c>
    </row>
    <row r="758" spans="1:2" x14ac:dyDescent="0.3">
      <c r="A758" s="16">
        <v>830053610</v>
      </c>
      <c r="B758" s="17" t="s">
        <v>1930</v>
      </c>
    </row>
    <row r="759" spans="1:2" x14ac:dyDescent="0.3">
      <c r="A759" s="16">
        <v>830072816</v>
      </c>
      <c r="B759" s="17" t="s">
        <v>1931</v>
      </c>
    </row>
    <row r="760" spans="1:2" x14ac:dyDescent="0.3">
      <c r="A760" s="16">
        <v>830073291</v>
      </c>
      <c r="B760" s="17" t="s">
        <v>1932</v>
      </c>
    </row>
    <row r="761" spans="1:2" x14ac:dyDescent="0.3">
      <c r="A761" s="16">
        <v>830082544</v>
      </c>
      <c r="B761" s="17" t="s">
        <v>1933</v>
      </c>
    </row>
    <row r="762" spans="1:2" x14ac:dyDescent="0.3">
      <c r="A762" s="16">
        <v>830107985</v>
      </c>
      <c r="B762" s="17" t="s">
        <v>1934</v>
      </c>
    </row>
    <row r="763" spans="1:2" x14ac:dyDescent="0.3">
      <c r="A763" s="16">
        <v>830120535</v>
      </c>
      <c r="B763" s="17" t="s">
        <v>1935</v>
      </c>
    </row>
    <row r="764" spans="1:2" x14ac:dyDescent="0.3">
      <c r="A764" s="16">
        <v>830123253</v>
      </c>
      <c r="B764" s="17" t="s">
        <v>1936</v>
      </c>
    </row>
    <row r="765" spans="1:2" x14ac:dyDescent="0.3">
      <c r="A765" s="16">
        <v>830142249</v>
      </c>
      <c r="B765" s="17" t="s">
        <v>1937</v>
      </c>
    </row>
    <row r="766" spans="1:2" x14ac:dyDescent="0.3">
      <c r="A766" s="16">
        <v>830143202</v>
      </c>
      <c r="B766" s="17" t="s">
        <v>1938</v>
      </c>
    </row>
    <row r="767" spans="1:2" x14ac:dyDescent="0.3">
      <c r="A767" s="16">
        <v>830144521</v>
      </c>
      <c r="B767" s="17" t="s">
        <v>1939</v>
      </c>
    </row>
    <row r="768" spans="1:2" x14ac:dyDescent="0.3">
      <c r="A768" s="16">
        <v>830500926</v>
      </c>
      <c r="B768" s="17" t="s">
        <v>1940</v>
      </c>
    </row>
    <row r="769" spans="1:2" x14ac:dyDescent="0.3">
      <c r="A769" s="16">
        <v>830504778</v>
      </c>
      <c r="B769" s="17" t="s">
        <v>1941</v>
      </c>
    </row>
    <row r="770" spans="1:2" x14ac:dyDescent="0.3">
      <c r="A770" s="16">
        <v>830506297</v>
      </c>
      <c r="B770" s="17" t="s">
        <v>1942</v>
      </c>
    </row>
    <row r="771" spans="1:2" x14ac:dyDescent="0.3">
      <c r="A771" s="16">
        <v>830507841</v>
      </c>
      <c r="B771" s="17" t="s">
        <v>1943</v>
      </c>
    </row>
    <row r="772" spans="1:2" x14ac:dyDescent="0.3">
      <c r="A772" s="16">
        <v>830508232</v>
      </c>
      <c r="B772" s="17" t="s">
        <v>1944</v>
      </c>
    </row>
    <row r="773" spans="1:2" x14ac:dyDescent="0.3">
      <c r="A773" s="16">
        <v>830508333</v>
      </c>
      <c r="B773" s="17" t="s">
        <v>1945</v>
      </c>
    </row>
    <row r="774" spans="1:2" x14ac:dyDescent="0.3">
      <c r="A774" s="16">
        <v>830508876</v>
      </c>
      <c r="B774" s="17" t="s">
        <v>1946</v>
      </c>
    </row>
    <row r="775" spans="1:2" x14ac:dyDescent="0.3">
      <c r="A775" s="16">
        <v>830510073</v>
      </c>
      <c r="B775" s="17" t="s">
        <v>1947</v>
      </c>
    </row>
    <row r="776" spans="1:2" x14ac:dyDescent="0.3">
      <c r="A776" s="16">
        <v>830510399</v>
      </c>
      <c r="B776" s="17" t="s">
        <v>1948</v>
      </c>
    </row>
    <row r="777" spans="1:2" x14ac:dyDescent="0.3">
      <c r="A777" s="16">
        <v>830510478</v>
      </c>
      <c r="B777" s="17" t="s">
        <v>1949</v>
      </c>
    </row>
    <row r="778" spans="1:2" x14ac:dyDescent="0.3">
      <c r="A778" s="16">
        <v>830512219</v>
      </c>
      <c r="B778" s="17" t="s">
        <v>1950</v>
      </c>
    </row>
    <row r="779" spans="1:2" x14ac:dyDescent="0.3">
      <c r="A779" s="16">
        <v>830513843</v>
      </c>
      <c r="B779" s="17" t="s">
        <v>1951</v>
      </c>
    </row>
    <row r="780" spans="1:2" x14ac:dyDescent="0.3">
      <c r="A780" s="16">
        <v>830515088</v>
      </c>
      <c r="B780" s="17" t="s">
        <v>1952</v>
      </c>
    </row>
    <row r="781" spans="1:2" x14ac:dyDescent="0.3">
      <c r="A781" s="16">
        <v>832000236</v>
      </c>
      <c r="B781" s="17" t="s">
        <v>1953</v>
      </c>
    </row>
    <row r="782" spans="1:2" x14ac:dyDescent="0.3">
      <c r="A782" s="16">
        <v>832000573</v>
      </c>
      <c r="B782" s="17" t="s">
        <v>1954</v>
      </c>
    </row>
    <row r="783" spans="1:2" x14ac:dyDescent="0.3">
      <c r="A783" s="16">
        <v>832003813</v>
      </c>
      <c r="B783" s="17" t="s">
        <v>1955</v>
      </c>
    </row>
    <row r="784" spans="1:2" x14ac:dyDescent="0.3">
      <c r="A784" s="16">
        <v>834000039</v>
      </c>
      <c r="B784" s="17" t="s">
        <v>1956</v>
      </c>
    </row>
    <row r="785" spans="1:2" x14ac:dyDescent="0.3">
      <c r="A785" s="16">
        <v>834000062</v>
      </c>
      <c r="B785" s="17" t="s">
        <v>1957</v>
      </c>
    </row>
    <row r="786" spans="1:2" x14ac:dyDescent="0.3">
      <c r="A786" s="16">
        <v>834001100</v>
      </c>
      <c r="B786" s="17" t="s">
        <v>1958</v>
      </c>
    </row>
    <row r="787" spans="1:2" x14ac:dyDescent="0.3">
      <c r="A787" s="16">
        <v>834001670</v>
      </c>
      <c r="B787" s="17" t="s">
        <v>1959</v>
      </c>
    </row>
    <row r="788" spans="1:2" x14ac:dyDescent="0.3">
      <c r="A788" s="16">
        <v>837000444</v>
      </c>
      <c r="B788" s="17" t="s">
        <v>1960</v>
      </c>
    </row>
    <row r="789" spans="1:2" x14ac:dyDescent="0.3">
      <c r="A789" s="16">
        <v>837000762</v>
      </c>
      <c r="B789" s="17" t="s">
        <v>1961</v>
      </c>
    </row>
    <row r="790" spans="1:2" x14ac:dyDescent="0.3">
      <c r="A790" s="16">
        <v>838000202</v>
      </c>
      <c r="B790" s="17" t="s">
        <v>1962</v>
      </c>
    </row>
    <row r="791" spans="1:2" x14ac:dyDescent="0.3">
      <c r="A791" s="16">
        <v>839000540</v>
      </c>
      <c r="B791" s="17" t="s">
        <v>1963</v>
      </c>
    </row>
    <row r="792" spans="1:2" x14ac:dyDescent="0.3">
      <c r="A792" s="16">
        <v>840000388</v>
      </c>
      <c r="B792" s="17" t="s">
        <v>1964</v>
      </c>
    </row>
    <row r="793" spans="1:2" x14ac:dyDescent="0.3">
      <c r="A793" s="16">
        <v>840000903</v>
      </c>
      <c r="B793" s="17" t="s">
        <v>1965</v>
      </c>
    </row>
    <row r="794" spans="1:2" x14ac:dyDescent="0.3">
      <c r="A794" s="16">
        <v>860006648</v>
      </c>
      <c r="B794" s="17" t="s">
        <v>1966</v>
      </c>
    </row>
    <row r="795" spans="1:2" x14ac:dyDescent="0.3">
      <c r="A795" s="16">
        <v>860006696</v>
      </c>
      <c r="B795" s="17" t="s">
        <v>1967</v>
      </c>
    </row>
    <row r="796" spans="1:2" x14ac:dyDescent="0.3">
      <c r="A796" s="16">
        <v>860006705</v>
      </c>
      <c r="B796" s="17" t="s">
        <v>1968</v>
      </c>
    </row>
    <row r="797" spans="1:2" x14ac:dyDescent="0.3">
      <c r="A797" s="16">
        <v>860007336</v>
      </c>
      <c r="B797" s="17" t="s">
        <v>1969</v>
      </c>
    </row>
    <row r="798" spans="1:2" x14ac:dyDescent="0.3">
      <c r="A798" s="16">
        <v>860010077</v>
      </c>
      <c r="B798" s="17" t="s">
        <v>1970</v>
      </c>
    </row>
    <row r="799" spans="1:2" x14ac:dyDescent="0.3">
      <c r="A799" s="16">
        <v>860010457</v>
      </c>
      <c r="B799" s="17" t="s">
        <v>1971</v>
      </c>
    </row>
    <row r="800" spans="1:2" x14ac:dyDescent="0.3">
      <c r="A800" s="16">
        <v>860010526</v>
      </c>
      <c r="B800" s="17" t="s">
        <v>1972</v>
      </c>
    </row>
    <row r="801" spans="1:2" x14ac:dyDescent="0.3">
      <c r="A801" s="16">
        <v>860014066</v>
      </c>
      <c r="B801" s="17" t="s">
        <v>1973</v>
      </c>
    </row>
    <row r="802" spans="1:2" x14ac:dyDescent="0.3">
      <c r="A802" s="16">
        <v>860020076</v>
      </c>
      <c r="B802" s="17" t="s">
        <v>1974</v>
      </c>
    </row>
    <row r="803" spans="1:2" x14ac:dyDescent="0.3">
      <c r="A803" s="16">
        <v>860021713</v>
      </c>
      <c r="B803" s="17" t="s">
        <v>1975</v>
      </c>
    </row>
    <row r="804" spans="1:2" x14ac:dyDescent="0.3">
      <c r="A804" s="16">
        <v>860021793</v>
      </c>
      <c r="B804" s="17" t="s">
        <v>1976</v>
      </c>
    </row>
    <row r="805" spans="1:2" x14ac:dyDescent="0.3">
      <c r="A805" s="16">
        <v>860023424</v>
      </c>
      <c r="B805" s="17" t="s">
        <v>1977</v>
      </c>
    </row>
    <row r="806" spans="1:2" x14ac:dyDescent="0.3">
      <c r="A806" s="16">
        <v>860024041</v>
      </c>
      <c r="B806" s="17" t="s">
        <v>1978</v>
      </c>
    </row>
    <row r="807" spans="1:2" x14ac:dyDescent="0.3">
      <c r="A807" s="16">
        <v>860026095</v>
      </c>
      <c r="B807" s="17" t="s">
        <v>1979</v>
      </c>
    </row>
    <row r="808" spans="1:2" x14ac:dyDescent="0.3">
      <c r="A808" s="16">
        <v>860028677</v>
      </c>
      <c r="B808" s="17" t="s">
        <v>1980</v>
      </c>
    </row>
    <row r="809" spans="1:2" x14ac:dyDescent="0.3">
      <c r="A809" s="16">
        <v>860029856</v>
      </c>
      <c r="B809" s="17" t="s">
        <v>1981</v>
      </c>
    </row>
    <row r="810" spans="1:2" x14ac:dyDescent="0.3">
      <c r="A810" s="16">
        <v>860031909</v>
      </c>
      <c r="B810" s="17" t="s">
        <v>1982</v>
      </c>
    </row>
    <row r="811" spans="1:2" x14ac:dyDescent="0.3">
      <c r="A811" s="16">
        <v>860071169</v>
      </c>
      <c r="B811" s="17" t="s">
        <v>1983</v>
      </c>
    </row>
    <row r="812" spans="1:2" x14ac:dyDescent="0.3">
      <c r="A812" s="16">
        <v>860516050</v>
      </c>
      <c r="B812" s="17" t="s">
        <v>1984</v>
      </c>
    </row>
    <row r="813" spans="1:2" x14ac:dyDescent="0.3">
      <c r="A813" s="16">
        <v>860520247</v>
      </c>
      <c r="B813" s="17" t="s">
        <v>1985</v>
      </c>
    </row>
    <row r="814" spans="1:2" x14ac:dyDescent="0.3">
      <c r="A814" s="16">
        <v>860527146</v>
      </c>
      <c r="B814" s="17" t="s">
        <v>1986</v>
      </c>
    </row>
    <row r="815" spans="1:2" x14ac:dyDescent="0.3">
      <c r="A815" s="16">
        <v>860529923</v>
      </c>
      <c r="B815" s="17" t="s">
        <v>1987</v>
      </c>
    </row>
    <row r="816" spans="1:2" x14ac:dyDescent="0.3">
      <c r="A816" s="16">
        <v>860532822</v>
      </c>
      <c r="B816" s="17" t="s">
        <v>1988</v>
      </c>
    </row>
    <row r="817" spans="1:2" x14ac:dyDescent="0.3">
      <c r="A817" s="16">
        <v>890002479</v>
      </c>
      <c r="B817" s="17" t="s">
        <v>1989</v>
      </c>
    </row>
    <row r="818" spans="1:2" x14ac:dyDescent="0.3">
      <c r="A818" s="16">
        <v>890102145</v>
      </c>
      <c r="B818" s="17" t="s">
        <v>1990</v>
      </c>
    </row>
    <row r="819" spans="1:2" x14ac:dyDescent="0.3">
      <c r="A819" s="16">
        <v>890200106</v>
      </c>
      <c r="B819" s="17" t="s">
        <v>1991</v>
      </c>
    </row>
    <row r="820" spans="1:2" x14ac:dyDescent="0.3">
      <c r="A820" s="16">
        <v>890201578</v>
      </c>
      <c r="B820" s="17" t="s">
        <v>1992</v>
      </c>
    </row>
    <row r="821" spans="1:2" x14ac:dyDescent="0.3">
      <c r="A821" s="16">
        <v>890204066</v>
      </c>
      <c r="B821" s="17" t="s">
        <v>1993</v>
      </c>
    </row>
    <row r="822" spans="1:2" x14ac:dyDescent="0.3">
      <c r="A822" s="16">
        <v>890205135</v>
      </c>
      <c r="B822" s="17" t="s">
        <v>1994</v>
      </c>
    </row>
    <row r="823" spans="1:2" x14ac:dyDescent="0.3">
      <c r="A823" s="16">
        <v>890207407</v>
      </c>
      <c r="B823" s="17" t="s">
        <v>1995</v>
      </c>
    </row>
    <row r="824" spans="1:2" x14ac:dyDescent="0.3">
      <c r="A824" s="16">
        <v>890207418</v>
      </c>
      <c r="B824" s="17" t="s">
        <v>1996</v>
      </c>
    </row>
    <row r="825" spans="1:2" x14ac:dyDescent="0.3">
      <c r="A825" s="16">
        <v>890207419</v>
      </c>
      <c r="B825" s="17" t="s">
        <v>1997</v>
      </c>
    </row>
    <row r="826" spans="1:2" x14ac:dyDescent="0.3">
      <c r="A826" s="16">
        <v>890207421</v>
      </c>
      <c r="B826" s="17" t="s">
        <v>1998</v>
      </c>
    </row>
    <row r="827" spans="1:2" x14ac:dyDescent="0.3">
      <c r="A827" s="16">
        <v>890207427</v>
      </c>
      <c r="B827" s="17" t="s">
        <v>1999</v>
      </c>
    </row>
    <row r="828" spans="1:2" x14ac:dyDescent="0.3">
      <c r="A828" s="16">
        <v>890208030</v>
      </c>
      <c r="B828" s="17" t="s">
        <v>2000</v>
      </c>
    </row>
    <row r="829" spans="1:2" x14ac:dyDescent="0.3">
      <c r="A829" s="16">
        <v>890208122</v>
      </c>
      <c r="B829" s="17" t="s">
        <v>2001</v>
      </c>
    </row>
    <row r="830" spans="1:2" x14ac:dyDescent="0.3">
      <c r="A830" s="16">
        <v>890212037</v>
      </c>
      <c r="B830" s="17" t="s">
        <v>2002</v>
      </c>
    </row>
    <row r="831" spans="1:2" x14ac:dyDescent="0.3">
      <c r="A831" s="16">
        <v>890212101</v>
      </c>
      <c r="B831" s="17" t="s">
        <v>2003</v>
      </c>
    </row>
    <row r="832" spans="1:2" x14ac:dyDescent="0.3">
      <c r="A832" s="16">
        <v>890270163</v>
      </c>
      <c r="B832" s="17" t="s">
        <v>2004</v>
      </c>
    </row>
    <row r="833" spans="1:2" x14ac:dyDescent="0.3">
      <c r="A833" s="16">
        <v>890270537</v>
      </c>
      <c r="B833" s="17" t="s">
        <v>2005</v>
      </c>
    </row>
    <row r="834" spans="1:2" x14ac:dyDescent="0.3">
      <c r="A834" s="16">
        <v>890303208</v>
      </c>
      <c r="B834" s="17" t="s">
        <v>2006</v>
      </c>
    </row>
    <row r="835" spans="1:2" x14ac:dyDescent="0.3">
      <c r="A835" s="16">
        <v>890305430</v>
      </c>
      <c r="B835" s="17" t="s">
        <v>2007</v>
      </c>
    </row>
    <row r="836" spans="1:2" x14ac:dyDescent="0.3">
      <c r="A836" s="16">
        <v>890309181</v>
      </c>
      <c r="B836" s="17" t="s">
        <v>2008</v>
      </c>
    </row>
    <row r="837" spans="1:2" x14ac:dyDescent="0.3">
      <c r="A837" s="16">
        <v>890310815</v>
      </c>
      <c r="B837" s="17" t="s">
        <v>2009</v>
      </c>
    </row>
    <row r="838" spans="1:2" x14ac:dyDescent="0.3">
      <c r="A838" s="16">
        <v>890311443</v>
      </c>
      <c r="B838" s="17" t="s">
        <v>2010</v>
      </c>
    </row>
    <row r="839" spans="1:2" x14ac:dyDescent="0.3">
      <c r="A839" s="16">
        <v>890311953</v>
      </c>
      <c r="B839" s="17" t="s">
        <v>2011</v>
      </c>
    </row>
    <row r="840" spans="1:2" x14ac:dyDescent="0.3">
      <c r="A840" s="16">
        <v>890312284</v>
      </c>
      <c r="B840" s="17" t="s">
        <v>2012</v>
      </c>
    </row>
    <row r="841" spans="1:2" x14ac:dyDescent="0.3">
      <c r="A841" s="16">
        <v>890312809</v>
      </c>
      <c r="B841" s="17" t="s">
        <v>2013</v>
      </c>
    </row>
    <row r="842" spans="1:2" x14ac:dyDescent="0.3">
      <c r="A842" s="16">
        <v>890313099</v>
      </c>
      <c r="B842" s="17" t="s">
        <v>2014</v>
      </c>
    </row>
    <row r="843" spans="1:2" x14ac:dyDescent="0.3">
      <c r="A843" s="16">
        <v>890313124</v>
      </c>
      <c r="B843" s="17" t="s">
        <v>2015</v>
      </c>
    </row>
    <row r="844" spans="1:2" x14ac:dyDescent="0.3">
      <c r="A844" s="16">
        <v>890313136</v>
      </c>
      <c r="B844" s="17" t="s">
        <v>2016</v>
      </c>
    </row>
    <row r="845" spans="1:2" x14ac:dyDescent="0.3">
      <c r="A845" s="16">
        <v>890313844</v>
      </c>
      <c r="B845" s="17" t="s">
        <v>2017</v>
      </c>
    </row>
    <row r="846" spans="1:2" x14ac:dyDescent="0.3">
      <c r="A846" s="16">
        <v>890317980</v>
      </c>
      <c r="B846" s="17" t="s">
        <v>2018</v>
      </c>
    </row>
    <row r="847" spans="1:2" x14ac:dyDescent="0.3">
      <c r="A847" s="16">
        <v>890318034</v>
      </c>
      <c r="B847" s="17" t="s">
        <v>2019</v>
      </c>
    </row>
    <row r="848" spans="1:2" x14ac:dyDescent="0.3">
      <c r="A848" s="16">
        <v>890403358</v>
      </c>
      <c r="B848" s="17" t="s">
        <v>2020</v>
      </c>
    </row>
    <row r="849" spans="1:2" x14ac:dyDescent="0.3">
      <c r="A849" s="16">
        <v>890404361</v>
      </c>
      <c r="B849" s="17" t="s">
        <v>2021</v>
      </c>
    </row>
    <row r="850" spans="1:2" x14ac:dyDescent="0.3">
      <c r="A850" s="16">
        <v>890480357</v>
      </c>
      <c r="B850" s="17" t="s">
        <v>2022</v>
      </c>
    </row>
    <row r="851" spans="1:2" x14ac:dyDescent="0.3">
      <c r="A851" s="16">
        <v>890480446</v>
      </c>
      <c r="B851" s="17" t="s">
        <v>2023</v>
      </c>
    </row>
    <row r="852" spans="1:2" x14ac:dyDescent="0.3">
      <c r="A852" s="16">
        <v>890480496</v>
      </c>
      <c r="B852" s="17" t="s">
        <v>2024</v>
      </c>
    </row>
    <row r="853" spans="1:2" x14ac:dyDescent="0.3">
      <c r="A853" s="16">
        <v>890480594</v>
      </c>
      <c r="B853" s="17" t="s">
        <v>2025</v>
      </c>
    </row>
    <row r="854" spans="1:2" x14ac:dyDescent="0.3">
      <c r="A854" s="16">
        <v>890480631</v>
      </c>
      <c r="B854" s="17" t="s">
        <v>2026</v>
      </c>
    </row>
    <row r="855" spans="1:2" x14ac:dyDescent="0.3">
      <c r="A855" s="16">
        <v>890480681</v>
      </c>
      <c r="B855" s="17" t="s">
        <v>2027</v>
      </c>
    </row>
    <row r="856" spans="1:2" x14ac:dyDescent="0.3">
      <c r="A856" s="16">
        <v>890480698</v>
      </c>
      <c r="B856" s="17" t="s">
        <v>2028</v>
      </c>
    </row>
    <row r="857" spans="1:2" x14ac:dyDescent="0.3">
      <c r="A857" s="16">
        <v>890480706</v>
      </c>
      <c r="B857" s="17" t="s">
        <v>2029</v>
      </c>
    </row>
    <row r="858" spans="1:2" x14ac:dyDescent="0.3">
      <c r="A858" s="16">
        <v>890480795</v>
      </c>
      <c r="B858" s="17" t="s">
        <v>2030</v>
      </c>
    </row>
    <row r="859" spans="1:2" x14ac:dyDescent="0.3">
      <c r="A859" s="16">
        <v>890480805</v>
      </c>
      <c r="B859" s="17" t="s">
        <v>2031</v>
      </c>
    </row>
    <row r="860" spans="1:2" x14ac:dyDescent="0.3">
      <c r="A860" s="16">
        <v>890481070</v>
      </c>
      <c r="B860" s="17" t="s">
        <v>2032</v>
      </c>
    </row>
    <row r="861" spans="1:2" x14ac:dyDescent="0.3">
      <c r="A861" s="16">
        <v>890481163</v>
      </c>
      <c r="B861" s="17" t="s">
        <v>2033</v>
      </c>
    </row>
    <row r="862" spans="1:2" x14ac:dyDescent="0.3">
      <c r="A862" s="16">
        <v>890481541</v>
      </c>
      <c r="B862" s="17" t="s">
        <v>2034</v>
      </c>
    </row>
    <row r="863" spans="1:2" x14ac:dyDescent="0.3">
      <c r="A863" s="16">
        <v>890500516</v>
      </c>
      <c r="B863" s="17" t="s">
        <v>2035</v>
      </c>
    </row>
    <row r="864" spans="1:2" x14ac:dyDescent="0.3">
      <c r="A864" s="16">
        <v>890500675</v>
      </c>
      <c r="B864" s="17" t="s">
        <v>2036</v>
      </c>
    </row>
    <row r="865" spans="1:2" x14ac:dyDescent="0.3">
      <c r="A865" s="16">
        <v>890503389</v>
      </c>
      <c r="B865" s="17" t="s">
        <v>2037</v>
      </c>
    </row>
    <row r="866" spans="1:2" x14ac:dyDescent="0.3">
      <c r="A866" s="16">
        <v>890503410</v>
      </c>
      <c r="B866" s="17" t="s">
        <v>2038</v>
      </c>
    </row>
    <row r="867" spans="1:2" x14ac:dyDescent="0.3">
      <c r="A867" s="16">
        <v>890503729</v>
      </c>
      <c r="B867" s="17" t="s">
        <v>2039</v>
      </c>
    </row>
    <row r="868" spans="1:2" x14ac:dyDescent="0.3">
      <c r="A868" s="16">
        <v>890503941</v>
      </c>
      <c r="B868" s="17" t="s">
        <v>2040</v>
      </c>
    </row>
    <row r="869" spans="1:2" x14ac:dyDescent="0.3">
      <c r="A869" s="16">
        <v>890504115</v>
      </c>
      <c r="B869" s="17" t="s">
        <v>2041</v>
      </c>
    </row>
    <row r="870" spans="1:2" x14ac:dyDescent="0.3">
      <c r="A870" s="16">
        <v>890504133</v>
      </c>
      <c r="B870" s="17" t="s">
        <v>2042</v>
      </c>
    </row>
    <row r="871" spans="1:2" x14ac:dyDescent="0.3">
      <c r="A871" s="16">
        <v>890504602</v>
      </c>
      <c r="B871" s="17" t="s">
        <v>2043</v>
      </c>
    </row>
    <row r="872" spans="1:2" x14ac:dyDescent="0.3">
      <c r="A872" s="16">
        <v>890505603</v>
      </c>
      <c r="B872" s="17" t="s">
        <v>2044</v>
      </c>
    </row>
    <row r="873" spans="1:2" x14ac:dyDescent="0.3">
      <c r="A873" s="16">
        <v>890703453</v>
      </c>
      <c r="B873" s="17" t="s">
        <v>2045</v>
      </c>
    </row>
    <row r="874" spans="1:2" x14ac:dyDescent="0.3">
      <c r="A874" s="16">
        <v>890707086</v>
      </c>
      <c r="B874" s="17" t="s">
        <v>2046</v>
      </c>
    </row>
    <row r="875" spans="1:2" x14ac:dyDescent="0.3">
      <c r="A875" s="16">
        <v>890800958</v>
      </c>
      <c r="B875" s="17" t="s">
        <v>2047</v>
      </c>
    </row>
    <row r="876" spans="1:2" x14ac:dyDescent="0.3">
      <c r="A876" s="16">
        <v>890803826</v>
      </c>
      <c r="B876" s="17" t="s">
        <v>2048</v>
      </c>
    </row>
    <row r="877" spans="1:2" x14ac:dyDescent="0.3">
      <c r="A877" s="16">
        <v>890803911</v>
      </c>
      <c r="B877" s="17" t="s">
        <v>2049</v>
      </c>
    </row>
    <row r="878" spans="1:2" x14ac:dyDescent="0.3">
      <c r="A878" s="16">
        <v>890804446</v>
      </c>
      <c r="B878" s="17" t="s">
        <v>2050</v>
      </c>
    </row>
    <row r="879" spans="1:2" x14ac:dyDescent="0.3">
      <c r="A879" s="16">
        <v>890804590</v>
      </c>
      <c r="B879" s="17" t="s">
        <v>2051</v>
      </c>
    </row>
    <row r="880" spans="1:2" x14ac:dyDescent="0.3">
      <c r="A880" s="16">
        <v>890804597</v>
      </c>
      <c r="B880" s="17" t="s">
        <v>2052</v>
      </c>
    </row>
    <row r="881" spans="1:2" x14ac:dyDescent="0.3">
      <c r="A881" s="16">
        <v>890804780</v>
      </c>
      <c r="B881" s="17" t="s">
        <v>2053</v>
      </c>
    </row>
    <row r="882" spans="1:2" x14ac:dyDescent="0.3">
      <c r="A882" s="16">
        <v>890805578</v>
      </c>
      <c r="B882" s="17" t="s">
        <v>2054</v>
      </c>
    </row>
    <row r="883" spans="1:2" x14ac:dyDescent="0.3">
      <c r="A883" s="16">
        <v>890805987</v>
      </c>
      <c r="B883" s="17" t="s">
        <v>2055</v>
      </c>
    </row>
    <row r="884" spans="1:2" x14ac:dyDescent="0.3">
      <c r="A884" s="16">
        <v>890806201</v>
      </c>
      <c r="B884" s="17" t="s">
        <v>2056</v>
      </c>
    </row>
    <row r="885" spans="1:2" x14ac:dyDescent="0.3">
      <c r="A885" s="16">
        <v>890807134</v>
      </c>
      <c r="B885" s="17" t="s">
        <v>2057</v>
      </c>
    </row>
    <row r="886" spans="1:2" x14ac:dyDescent="0.3">
      <c r="A886" s="16">
        <v>890807284</v>
      </c>
      <c r="B886" s="17" t="s">
        <v>2058</v>
      </c>
    </row>
    <row r="887" spans="1:2" x14ac:dyDescent="0.3">
      <c r="A887" s="16">
        <v>890905179</v>
      </c>
      <c r="B887" s="17" t="s">
        <v>2059</v>
      </c>
    </row>
    <row r="888" spans="1:2" x14ac:dyDescent="0.3">
      <c r="A888" s="16">
        <v>890906439</v>
      </c>
      <c r="B888" s="17" t="s">
        <v>2060</v>
      </c>
    </row>
    <row r="889" spans="1:2" x14ac:dyDescent="0.3">
      <c r="A889" s="16">
        <v>890980942</v>
      </c>
      <c r="B889" s="17" t="s">
        <v>2061</v>
      </c>
    </row>
    <row r="890" spans="1:2" x14ac:dyDescent="0.3">
      <c r="A890" s="16">
        <v>890984180</v>
      </c>
      <c r="B890" s="17" t="s">
        <v>2062</v>
      </c>
    </row>
    <row r="891" spans="1:2" x14ac:dyDescent="0.3">
      <c r="A891" s="16">
        <v>890984465</v>
      </c>
      <c r="B891" s="17" t="s">
        <v>2063</v>
      </c>
    </row>
    <row r="892" spans="1:2" x14ac:dyDescent="0.3">
      <c r="A892" s="16">
        <v>890984938</v>
      </c>
      <c r="B892" s="17" t="s">
        <v>2064</v>
      </c>
    </row>
    <row r="893" spans="1:2" x14ac:dyDescent="0.3">
      <c r="A893" s="16">
        <v>890985105</v>
      </c>
      <c r="B893" s="17" t="s">
        <v>2065</v>
      </c>
    </row>
    <row r="894" spans="1:2" x14ac:dyDescent="0.3">
      <c r="A894" s="16">
        <v>890985277</v>
      </c>
      <c r="B894" s="17" t="s">
        <v>2066</v>
      </c>
    </row>
    <row r="895" spans="1:2" x14ac:dyDescent="0.3">
      <c r="A895" s="16">
        <v>890985417</v>
      </c>
      <c r="B895" s="17" t="s">
        <v>2067</v>
      </c>
    </row>
    <row r="896" spans="1:2" x14ac:dyDescent="0.3">
      <c r="A896" s="16">
        <v>891001744</v>
      </c>
      <c r="B896" s="17" t="s">
        <v>2068</v>
      </c>
    </row>
    <row r="897" spans="1:2" x14ac:dyDescent="0.3">
      <c r="A897" s="16">
        <v>891101024</v>
      </c>
      <c r="B897" s="17" t="s">
        <v>2069</v>
      </c>
    </row>
    <row r="898" spans="1:2" x14ac:dyDescent="0.3">
      <c r="A898" s="16">
        <v>891102451</v>
      </c>
      <c r="B898" s="17" t="s">
        <v>2070</v>
      </c>
    </row>
    <row r="899" spans="1:2" x14ac:dyDescent="0.3">
      <c r="A899" s="16">
        <v>891102697</v>
      </c>
      <c r="B899" s="17" t="s">
        <v>2071</v>
      </c>
    </row>
    <row r="900" spans="1:2" x14ac:dyDescent="0.3">
      <c r="A900" s="16">
        <v>891102741</v>
      </c>
      <c r="B900" s="17" t="s">
        <v>2072</v>
      </c>
    </row>
    <row r="901" spans="1:2" x14ac:dyDescent="0.3">
      <c r="A901" s="16">
        <v>891102753</v>
      </c>
      <c r="B901" s="17" t="s">
        <v>2073</v>
      </c>
    </row>
    <row r="902" spans="1:2" x14ac:dyDescent="0.3">
      <c r="A902" s="16">
        <v>891102776</v>
      </c>
      <c r="B902" s="17" t="s">
        <v>2074</v>
      </c>
    </row>
    <row r="903" spans="1:2" x14ac:dyDescent="0.3">
      <c r="A903" s="16">
        <v>891190047</v>
      </c>
      <c r="B903" s="17" t="s">
        <v>2075</v>
      </c>
    </row>
    <row r="904" spans="1:2" x14ac:dyDescent="0.3">
      <c r="A904" s="16">
        <v>891190197</v>
      </c>
      <c r="B904" s="17" t="s">
        <v>2076</v>
      </c>
    </row>
    <row r="905" spans="1:2" x14ac:dyDescent="0.3">
      <c r="A905" s="16">
        <v>891190202</v>
      </c>
      <c r="B905" s="17" t="s">
        <v>2077</v>
      </c>
    </row>
    <row r="906" spans="1:2" x14ac:dyDescent="0.3">
      <c r="A906" s="16">
        <v>891190223</v>
      </c>
      <c r="B906" s="17" t="s">
        <v>2078</v>
      </c>
    </row>
    <row r="907" spans="1:2" x14ac:dyDescent="0.3">
      <c r="A907" s="16">
        <v>891190237</v>
      </c>
      <c r="B907" s="17" t="s">
        <v>2079</v>
      </c>
    </row>
    <row r="908" spans="1:2" x14ac:dyDescent="0.3">
      <c r="A908" s="16">
        <v>891190396</v>
      </c>
      <c r="B908" s="17" t="s">
        <v>2080</v>
      </c>
    </row>
    <row r="909" spans="1:2" x14ac:dyDescent="0.3">
      <c r="A909" s="16">
        <v>891190419</v>
      </c>
      <c r="B909" s="17" t="s">
        <v>2081</v>
      </c>
    </row>
    <row r="910" spans="1:2" x14ac:dyDescent="0.3">
      <c r="A910" s="16">
        <v>891190531</v>
      </c>
      <c r="B910" s="17" t="s">
        <v>2082</v>
      </c>
    </row>
    <row r="911" spans="1:2" x14ac:dyDescent="0.3">
      <c r="A911" s="16">
        <v>891190538</v>
      </c>
      <c r="B911" s="17" t="s">
        <v>2083</v>
      </c>
    </row>
    <row r="912" spans="1:2" x14ac:dyDescent="0.3">
      <c r="A912" s="16">
        <v>891200242</v>
      </c>
      <c r="B912" s="17" t="s">
        <v>2084</v>
      </c>
    </row>
    <row r="913" spans="1:2" x14ac:dyDescent="0.3">
      <c r="A913" s="16">
        <v>891200303</v>
      </c>
      <c r="B913" s="17" t="s">
        <v>2085</v>
      </c>
    </row>
    <row r="914" spans="1:2" x14ac:dyDescent="0.3">
      <c r="A914" s="16">
        <v>891301762</v>
      </c>
      <c r="B914" s="17" t="s">
        <v>2086</v>
      </c>
    </row>
    <row r="915" spans="1:2" x14ac:dyDescent="0.3">
      <c r="A915" s="16">
        <v>891301893</v>
      </c>
      <c r="B915" s="17" t="s">
        <v>2087</v>
      </c>
    </row>
    <row r="916" spans="1:2" x14ac:dyDescent="0.3">
      <c r="A916" s="16">
        <v>891302041</v>
      </c>
      <c r="B916" s="17" t="s">
        <v>2088</v>
      </c>
    </row>
    <row r="917" spans="1:2" x14ac:dyDescent="0.3">
      <c r="A917" s="16">
        <v>891303969</v>
      </c>
      <c r="B917" s="17" t="s">
        <v>2089</v>
      </c>
    </row>
    <row r="918" spans="1:2" x14ac:dyDescent="0.3">
      <c r="A918" s="16">
        <v>891380035</v>
      </c>
      <c r="B918" s="17" t="s">
        <v>2090</v>
      </c>
    </row>
    <row r="919" spans="1:2" x14ac:dyDescent="0.3">
      <c r="A919" s="16">
        <v>891408986</v>
      </c>
      <c r="B919" s="17" t="s">
        <v>2091</v>
      </c>
    </row>
    <row r="920" spans="1:2" x14ac:dyDescent="0.3">
      <c r="A920" s="16">
        <v>891409033</v>
      </c>
      <c r="B920" s="17" t="s">
        <v>2092</v>
      </c>
    </row>
    <row r="921" spans="1:2" x14ac:dyDescent="0.3">
      <c r="A921" s="16">
        <v>891409083</v>
      </c>
      <c r="B921" s="17" t="s">
        <v>2093</v>
      </c>
    </row>
    <row r="922" spans="1:2" x14ac:dyDescent="0.3">
      <c r="A922" s="16">
        <v>891409536</v>
      </c>
      <c r="B922" s="17" t="s">
        <v>2094</v>
      </c>
    </row>
    <row r="923" spans="1:2" x14ac:dyDescent="0.3">
      <c r="A923" s="16">
        <v>891410219</v>
      </c>
      <c r="B923" s="17" t="s">
        <v>2095</v>
      </c>
    </row>
    <row r="924" spans="1:2" x14ac:dyDescent="0.3">
      <c r="A924" s="16">
        <v>891410252</v>
      </c>
      <c r="B924" s="17" t="s">
        <v>2096</v>
      </c>
    </row>
    <row r="925" spans="1:2" x14ac:dyDescent="0.3">
      <c r="A925" s="16">
        <v>891410343</v>
      </c>
      <c r="B925" s="17" t="s">
        <v>2097</v>
      </c>
    </row>
    <row r="926" spans="1:2" x14ac:dyDescent="0.3">
      <c r="A926" s="16">
        <v>891410597</v>
      </c>
      <c r="B926" s="17" t="s">
        <v>2098</v>
      </c>
    </row>
    <row r="927" spans="1:2" x14ac:dyDescent="0.3">
      <c r="A927" s="16">
        <v>891410676</v>
      </c>
      <c r="B927" s="17" t="s">
        <v>2099</v>
      </c>
    </row>
    <row r="928" spans="1:2" x14ac:dyDescent="0.3">
      <c r="A928" s="16">
        <v>891501296</v>
      </c>
      <c r="B928" s="17" t="s">
        <v>2100</v>
      </c>
    </row>
    <row r="929" spans="1:2" x14ac:dyDescent="0.3">
      <c r="A929" s="16">
        <v>891501348</v>
      </c>
      <c r="B929" s="17" t="s">
        <v>2101</v>
      </c>
    </row>
    <row r="930" spans="1:2" x14ac:dyDescent="0.3">
      <c r="A930" s="16">
        <v>891501469</v>
      </c>
      <c r="B930" s="17" t="s">
        <v>2102</v>
      </c>
    </row>
    <row r="931" spans="1:2" x14ac:dyDescent="0.3">
      <c r="A931" s="16">
        <v>891501579</v>
      </c>
      <c r="B931" s="17" t="s">
        <v>2103</v>
      </c>
    </row>
    <row r="932" spans="1:2" x14ac:dyDescent="0.3">
      <c r="A932" s="16">
        <v>891501681</v>
      </c>
      <c r="B932" s="17" t="s">
        <v>2104</v>
      </c>
    </row>
    <row r="933" spans="1:2" x14ac:dyDescent="0.3">
      <c r="A933" s="16">
        <v>891501773</v>
      </c>
      <c r="B933" s="17" t="s">
        <v>2105</v>
      </c>
    </row>
    <row r="934" spans="1:2" x14ac:dyDescent="0.3">
      <c r="A934" s="16">
        <v>891501967</v>
      </c>
      <c r="B934" s="17" t="s">
        <v>2106</v>
      </c>
    </row>
    <row r="935" spans="1:2" x14ac:dyDescent="0.3">
      <c r="A935" s="16">
        <v>891502338</v>
      </c>
      <c r="B935" s="17" t="s">
        <v>2107</v>
      </c>
    </row>
    <row r="936" spans="1:2" x14ac:dyDescent="0.3">
      <c r="A936" s="16">
        <v>891502477</v>
      </c>
      <c r="B936" s="17" t="s">
        <v>2108</v>
      </c>
    </row>
    <row r="937" spans="1:2" x14ac:dyDescent="0.3">
      <c r="A937" s="16">
        <v>891680186</v>
      </c>
      <c r="B937" s="17" t="s">
        <v>2109</v>
      </c>
    </row>
    <row r="938" spans="1:2" x14ac:dyDescent="0.3">
      <c r="A938" s="16">
        <v>891680247</v>
      </c>
      <c r="B938" s="17" t="s">
        <v>2110</v>
      </c>
    </row>
    <row r="939" spans="1:2" x14ac:dyDescent="0.3">
      <c r="A939" s="16">
        <v>891800738</v>
      </c>
      <c r="B939" s="17" t="s">
        <v>2111</v>
      </c>
    </row>
    <row r="940" spans="1:2" x14ac:dyDescent="0.3">
      <c r="A940" s="16">
        <v>891801160</v>
      </c>
      <c r="B940" s="17" t="s">
        <v>2112</v>
      </c>
    </row>
    <row r="941" spans="1:2" x14ac:dyDescent="0.3">
      <c r="A941" s="16">
        <v>891801181</v>
      </c>
      <c r="B941" s="17" t="s">
        <v>2113</v>
      </c>
    </row>
    <row r="942" spans="1:2" x14ac:dyDescent="0.3">
      <c r="A942" s="16">
        <v>891801322</v>
      </c>
      <c r="B942" s="17" t="s">
        <v>2114</v>
      </c>
    </row>
    <row r="943" spans="1:2" x14ac:dyDescent="0.3">
      <c r="A943" s="16">
        <v>891801349</v>
      </c>
      <c r="B943" s="17" t="s">
        <v>2115</v>
      </c>
    </row>
    <row r="944" spans="1:2" x14ac:dyDescent="0.3">
      <c r="A944" s="16">
        <v>891801657</v>
      </c>
      <c r="B944" s="17" t="s">
        <v>2116</v>
      </c>
    </row>
    <row r="945" spans="1:2" x14ac:dyDescent="0.3">
      <c r="A945" s="16">
        <v>891901282</v>
      </c>
      <c r="B945" s="17" t="s">
        <v>2117</v>
      </c>
    </row>
    <row r="946" spans="1:2" x14ac:dyDescent="0.3">
      <c r="A946" s="16">
        <v>891901646</v>
      </c>
      <c r="B946" s="17" t="s">
        <v>2118</v>
      </c>
    </row>
    <row r="947" spans="1:2" x14ac:dyDescent="0.3">
      <c r="A947" s="16">
        <v>891901676</v>
      </c>
      <c r="B947" s="17" t="s">
        <v>2119</v>
      </c>
    </row>
    <row r="948" spans="1:2" x14ac:dyDescent="0.3">
      <c r="A948" s="16">
        <v>891901768</v>
      </c>
      <c r="B948" s="17" t="s">
        <v>2120</v>
      </c>
    </row>
    <row r="949" spans="1:2" x14ac:dyDescent="0.3">
      <c r="A949" s="16">
        <v>891901827</v>
      </c>
      <c r="B949" s="17" t="s">
        <v>2121</v>
      </c>
    </row>
    <row r="950" spans="1:2" x14ac:dyDescent="0.3">
      <c r="A950" s="16">
        <v>891902169</v>
      </c>
      <c r="B950" s="17" t="s">
        <v>2122</v>
      </c>
    </row>
    <row r="951" spans="1:2" x14ac:dyDescent="0.3">
      <c r="A951" s="16">
        <v>891902321</v>
      </c>
      <c r="B951" s="17" t="s">
        <v>2123</v>
      </c>
    </row>
    <row r="952" spans="1:2" x14ac:dyDescent="0.3">
      <c r="A952" s="16">
        <v>891903095</v>
      </c>
      <c r="B952" s="17" t="s">
        <v>2124</v>
      </c>
    </row>
    <row r="953" spans="1:2" x14ac:dyDescent="0.3">
      <c r="A953" s="16">
        <v>892099229</v>
      </c>
      <c r="B953" s="17" t="s">
        <v>2125</v>
      </c>
    </row>
    <row r="954" spans="1:2" x14ac:dyDescent="0.3">
      <c r="A954" s="16">
        <v>892099374</v>
      </c>
      <c r="B954" s="17" t="s">
        <v>2126</v>
      </c>
    </row>
    <row r="955" spans="1:2" x14ac:dyDescent="0.3">
      <c r="A955" s="16">
        <v>892115282</v>
      </c>
      <c r="B955" s="17" t="s">
        <v>2127</v>
      </c>
    </row>
    <row r="956" spans="1:2" x14ac:dyDescent="0.3">
      <c r="A956" s="16">
        <v>892301084</v>
      </c>
      <c r="B956" s="17" t="s">
        <v>2128</v>
      </c>
    </row>
    <row r="957" spans="1:2" x14ac:dyDescent="0.3">
      <c r="A957" s="16">
        <v>892301096</v>
      </c>
      <c r="B957" s="17" t="s">
        <v>2129</v>
      </c>
    </row>
    <row r="958" spans="1:2" x14ac:dyDescent="0.3">
      <c r="A958" s="16">
        <v>892301269</v>
      </c>
      <c r="B958" s="17" t="s">
        <v>2130</v>
      </c>
    </row>
    <row r="959" spans="1:2" x14ac:dyDescent="0.3">
      <c r="A959" s="16">
        <v>892301275</v>
      </c>
      <c r="B959" s="17" t="s">
        <v>2131</v>
      </c>
    </row>
    <row r="960" spans="1:2" x14ac:dyDescent="0.3">
      <c r="A960" s="16">
        <v>892301280</v>
      </c>
      <c r="B960" s="17" t="s">
        <v>2132</v>
      </c>
    </row>
    <row r="961" spans="1:2" x14ac:dyDescent="0.3">
      <c r="A961" s="16">
        <v>892301359</v>
      </c>
      <c r="B961" s="17" t="s">
        <v>2133</v>
      </c>
    </row>
    <row r="962" spans="1:2" x14ac:dyDescent="0.3">
      <c r="A962" s="16">
        <v>892301365</v>
      </c>
      <c r="B962" s="17" t="s">
        <v>2134</v>
      </c>
    </row>
    <row r="963" spans="1:2" x14ac:dyDescent="0.3">
      <c r="A963" s="16">
        <v>892301377</v>
      </c>
      <c r="B963" s="17" t="s">
        <v>2135</v>
      </c>
    </row>
    <row r="964" spans="1:2" x14ac:dyDescent="0.3">
      <c r="A964" s="16">
        <v>892301648</v>
      </c>
      <c r="B964" s="17" t="s">
        <v>2136</v>
      </c>
    </row>
    <row r="965" spans="1:2" x14ac:dyDescent="0.3">
      <c r="A965" s="16">
        <v>892301653</v>
      </c>
      <c r="B965" s="17" t="s">
        <v>2137</v>
      </c>
    </row>
    <row r="966" spans="1:2" x14ac:dyDescent="0.3">
      <c r="A966" s="16">
        <v>892301846</v>
      </c>
      <c r="B966" s="17" t="s">
        <v>2138</v>
      </c>
    </row>
    <row r="967" spans="1:2" x14ac:dyDescent="0.3">
      <c r="A967" s="16">
        <v>900001177</v>
      </c>
      <c r="B967" s="17" t="s">
        <v>2139</v>
      </c>
    </row>
    <row r="968" spans="1:2" x14ac:dyDescent="0.3">
      <c r="A968" s="16">
        <v>900001991</v>
      </c>
      <c r="B968" s="17" t="s">
        <v>2140</v>
      </c>
    </row>
    <row r="969" spans="1:2" x14ac:dyDescent="0.3">
      <c r="A969" s="16">
        <v>900003553</v>
      </c>
      <c r="B969" s="17" t="s">
        <v>2141</v>
      </c>
    </row>
    <row r="970" spans="1:2" x14ac:dyDescent="0.3">
      <c r="A970" s="16">
        <v>900003969</v>
      </c>
      <c r="B970" s="17" t="s">
        <v>2142</v>
      </c>
    </row>
    <row r="971" spans="1:2" x14ac:dyDescent="0.3">
      <c r="A971" s="16">
        <v>900004857</v>
      </c>
      <c r="B971" s="17" t="s">
        <v>2143</v>
      </c>
    </row>
    <row r="972" spans="1:2" x14ac:dyDescent="0.3">
      <c r="A972" s="16">
        <v>900005392</v>
      </c>
      <c r="B972" s="17" t="s">
        <v>2144</v>
      </c>
    </row>
    <row r="973" spans="1:2" x14ac:dyDescent="0.3">
      <c r="A973" s="16">
        <v>900005515</v>
      </c>
      <c r="B973" s="17" t="s">
        <v>2145</v>
      </c>
    </row>
    <row r="974" spans="1:2" x14ac:dyDescent="0.3">
      <c r="A974" s="16">
        <v>900005961</v>
      </c>
      <c r="B974" s="17" t="s">
        <v>2146</v>
      </c>
    </row>
    <row r="975" spans="1:2" x14ac:dyDescent="0.3">
      <c r="A975" s="16">
        <v>900009985</v>
      </c>
      <c r="B975" s="17" t="s">
        <v>2147</v>
      </c>
    </row>
    <row r="976" spans="1:2" x14ac:dyDescent="0.3">
      <c r="A976" s="16">
        <v>900011782</v>
      </c>
      <c r="B976" s="17" t="s">
        <v>2148</v>
      </c>
    </row>
    <row r="977" spans="1:2" x14ac:dyDescent="0.3">
      <c r="A977" s="16">
        <v>900012676</v>
      </c>
      <c r="B977" s="17" t="s">
        <v>2149</v>
      </c>
    </row>
    <row r="978" spans="1:2" x14ac:dyDescent="0.3">
      <c r="A978" s="16">
        <v>900014331</v>
      </c>
      <c r="B978" s="17" t="s">
        <v>2150</v>
      </c>
    </row>
    <row r="979" spans="1:2" x14ac:dyDescent="0.3">
      <c r="A979" s="16">
        <v>900017664</v>
      </c>
      <c r="B979" s="17" t="s">
        <v>2151</v>
      </c>
    </row>
    <row r="980" spans="1:2" x14ac:dyDescent="0.3">
      <c r="A980" s="16">
        <v>900019702</v>
      </c>
      <c r="B980" s="17" t="s">
        <v>2152</v>
      </c>
    </row>
    <row r="981" spans="1:2" x14ac:dyDescent="0.3">
      <c r="A981" s="16">
        <v>900020330</v>
      </c>
      <c r="B981" s="17" t="s">
        <v>2153</v>
      </c>
    </row>
    <row r="982" spans="1:2" x14ac:dyDescent="0.3">
      <c r="A982" s="16">
        <v>900021885</v>
      </c>
      <c r="B982" s="17" t="s">
        <v>2154</v>
      </c>
    </row>
    <row r="983" spans="1:2" x14ac:dyDescent="0.3">
      <c r="A983" s="16">
        <v>900025033</v>
      </c>
      <c r="B983" s="17" t="s">
        <v>2155</v>
      </c>
    </row>
    <row r="984" spans="1:2" x14ac:dyDescent="0.3">
      <c r="A984" s="16">
        <v>900030052</v>
      </c>
      <c r="B984" s="17" t="s">
        <v>2156</v>
      </c>
    </row>
    <row r="985" spans="1:2" x14ac:dyDescent="0.3">
      <c r="A985" s="16">
        <v>900030227</v>
      </c>
      <c r="B985" s="17" t="s">
        <v>2157</v>
      </c>
    </row>
    <row r="986" spans="1:2" x14ac:dyDescent="0.3">
      <c r="A986" s="16">
        <v>900031580</v>
      </c>
      <c r="B986" s="17" t="s">
        <v>2158</v>
      </c>
    </row>
    <row r="987" spans="1:2" x14ac:dyDescent="0.3">
      <c r="A987" s="16">
        <v>900038013</v>
      </c>
      <c r="B987" s="17" t="s">
        <v>2159</v>
      </c>
    </row>
    <row r="988" spans="1:2" x14ac:dyDescent="0.3">
      <c r="A988" s="16">
        <v>900039320</v>
      </c>
      <c r="B988" s="17" t="s">
        <v>2160</v>
      </c>
    </row>
    <row r="989" spans="1:2" x14ac:dyDescent="0.3">
      <c r="A989" s="16">
        <v>900039579</v>
      </c>
      <c r="B989" s="17" t="s">
        <v>2161</v>
      </c>
    </row>
    <row r="990" spans="1:2" x14ac:dyDescent="0.3">
      <c r="A990" s="16">
        <v>900043314</v>
      </c>
      <c r="B990" s="17" t="s">
        <v>2162</v>
      </c>
    </row>
    <row r="991" spans="1:2" x14ac:dyDescent="0.3">
      <c r="A991" s="16">
        <v>900044471</v>
      </c>
      <c r="B991" s="17" t="s">
        <v>2163</v>
      </c>
    </row>
    <row r="992" spans="1:2" x14ac:dyDescent="0.3">
      <c r="A992" s="16">
        <v>900045402</v>
      </c>
      <c r="B992" s="17" t="s">
        <v>2164</v>
      </c>
    </row>
    <row r="993" spans="1:2" x14ac:dyDescent="0.3">
      <c r="A993" s="16">
        <v>900046419</v>
      </c>
      <c r="B993" s="17" t="s">
        <v>2165</v>
      </c>
    </row>
    <row r="994" spans="1:2" x14ac:dyDescent="0.3">
      <c r="A994" s="16">
        <v>900047974</v>
      </c>
      <c r="B994" s="17" t="s">
        <v>2166</v>
      </c>
    </row>
    <row r="995" spans="1:2" x14ac:dyDescent="0.3">
      <c r="A995" s="16">
        <v>900051017</v>
      </c>
      <c r="B995" s="17" t="s">
        <v>2167</v>
      </c>
    </row>
    <row r="996" spans="1:2" x14ac:dyDescent="0.3">
      <c r="A996" s="16">
        <v>900053483</v>
      </c>
      <c r="B996" s="17" t="s">
        <v>2168</v>
      </c>
    </row>
    <row r="997" spans="1:2" x14ac:dyDescent="0.3">
      <c r="A997" s="16">
        <v>900053829</v>
      </c>
      <c r="B997" s="17" t="s">
        <v>2169</v>
      </c>
    </row>
    <row r="998" spans="1:2" x14ac:dyDescent="0.3">
      <c r="A998" s="16">
        <v>900058270</v>
      </c>
      <c r="B998" s="17" t="s">
        <v>2170</v>
      </c>
    </row>
    <row r="999" spans="1:2" x14ac:dyDescent="0.3">
      <c r="A999" s="16">
        <v>900058800</v>
      </c>
      <c r="B999" s="17" t="s">
        <v>2171</v>
      </c>
    </row>
    <row r="1000" spans="1:2" x14ac:dyDescent="0.3">
      <c r="A1000" s="16">
        <v>900060282</v>
      </c>
      <c r="B1000" s="17" t="s">
        <v>2172</v>
      </c>
    </row>
    <row r="1001" spans="1:2" x14ac:dyDescent="0.3">
      <c r="A1001" s="16">
        <v>900064149</v>
      </c>
      <c r="B1001" s="17" t="s">
        <v>2173</v>
      </c>
    </row>
    <row r="1002" spans="1:2" x14ac:dyDescent="0.3">
      <c r="A1002" s="16">
        <v>900064353</v>
      </c>
      <c r="B1002" s="17" t="s">
        <v>2174</v>
      </c>
    </row>
    <row r="1003" spans="1:2" x14ac:dyDescent="0.3">
      <c r="A1003" s="16">
        <v>900065681</v>
      </c>
      <c r="B1003" s="17" t="s">
        <v>2175</v>
      </c>
    </row>
    <row r="1004" spans="1:2" x14ac:dyDescent="0.3">
      <c r="A1004" s="16">
        <v>900065944</v>
      </c>
      <c r="B1004" s="17" t="s">
        <v>2176</v>
      </c>
    </row>
    <row r="1005" spans="1:2" x14ac:dyDescent="0.3">
      <c r="A1005" s="16">
        <v>900067446</v>
      </c>
      <c r="B1005" s="17" t="s">
        <v>2177</v>
      </c>
    </row>
    <row r="1006" spans="1:2" x14ac:dyDescent="0.3">
      <c r="A1006" s="16">
        <v>900070338</v>
      </c>
      <c r="B1006" s="17" t="s">
        <v>2178</v>
      </c>
    </row>
    <row r="1007" spans="1:2" x14ac:dyDescent="0.3">
      <c r="A1007" s="16">
        <v>900071005</v>
      </c>
      <c r="B1007" s="17" t="s">
        <v>2179</v>
      </c>
    </row>
    <row r="1008" spans="1:2" x14ac:dyDescent="0.3">
      <c r="A1008" s="16">
        <v>900072094</v>
      </c>
      <c r="B1008" s="17" t="s">
        <v>2180</v>
      </c>
    </row>
    <row r="1009" spans="1:2" x14ac:dyDescent="0.3">
      <c r="A1009" s="16">
        <v>900074630</v>
      </c>
      <c r="B1009" s="17" t="s">
        <v>2181</v>
      </c>
    </row>
    <row r="1010" spans="1:2" x14ac:dyDescent="0.3">
      <c r="A1010" s="16">
        <v>900077259</v>
      </c>
      <c r="B1010" s="17" t="s">
        <v>2182</v>
      </c>
    </row>
    <row r="1011" spans="1:2" x14ac:dyDescent="0.3">
      <c r="A1011" s="16">
        <v>900077807</v>
      </c>
      <c r="B1011" s="17" t="s">
        <v>2183</v>
      </c>
    </row>
    <row r="1012" spans="1:2" x14ac:dyDescent="0.3">
      <c r="A1012" s="16">
        <v>900079216</v>
      </c>
      <c r="B1012" s="17" t="s">
        <v>2184</v>
      </c>
    </row>
    <row r="1013" spans="1:2" x14ac:dyDescent="0.3">
      <c r="A1013" s="16">
        <v>900084881</v>
      </c>
      <c r="B1013" s="17" t="s">
        <v>2185</v>
      </c>
    </row>
    <row r="1014" spans="1:2" x14ac:dyDescent="0.3">
      <c r="A1014" s="16">
        <v>900086234</v>
      </c>
      <c r="B1014" s="17" t="s">
        <v>2186</v>
      </c>
    </row>
    <row r="1015" spans="1:2" x14ac:dyDescent="0.3">
      <c r="A1015" s="16">
        <v>900086428</v>
      </c>
      <c r="B1015" s="17" t="s">
        <v>2187</v>
      </c>
    </row>
    <row r="1016" spans="1:2" x14ac:dyDescent="0.3">
      <c r="A1016" s="16">
        <v>900088061</v>
      </c>
      <c r="B1016" s="17" t="s">
        <v>2188</v>
      </c>
    </row>
    <row r="1017" spans="1:2" x14ac:dyDescent="0.3">
      <c r="A1017" s="16">
        <v>900088285</v>
      </c>
      <c r="B1017" s="17" t="s">
        <v>2189</v>
      </c>
    </row>
    <row r="1018" spans="1:2" x14ac:dyDescent="0.3">
      <c r="A1018" s="16">
        <v>900089837</v>
      </c>
      <c r="B1018" s="17" t="s">
        <v>2190</v>
      </c>
    </row>
    <row r="1019" spans="1:2" x14ac:dyDescent="0.3">
      <c r="A1019" s="16">
        <v>900090966</v>
      </c>
      <c r="B1019" s="17" t="s">
        <v>2191</v>
      </c>
    </row>
    <row r="1020" spans="1:2" x14ac:dyDescent="0.3">
      <c r="A1020" s="16">
        <v>900090967</v>
      </c>
      <c r="B1020" s="17" t="s">
        <v>2192</v>
      </c>
    </row>
    <row r="1021" spans="1:2" x14ac:dyDescent="0.3">
      <c r="A1021" s="16">
        <v>900091351</v>
      </c>
      <c r="B1021" s="17" t="s">
        <v>2193</v>
      </c>
    </row>
    <row r="1022" spans="1:2" x14ac:dyDescent="0.3">
      <c r="A1022" s="16">
        <v>900093454</v>
      </c>
      <c r="B1022" s="17" t="s">
        <v>2194</v>
      </c>
    </row>
    <row r="1023" spans="1:2" x14ac:dyDescent="0.3">
      <c r="A1023" s="16">
        <v>900093819</v>
      </c>
      <c r="B1023" s="17" t="s">
        <v>2195</v>
      </c>
    </row>
    <row r="1024" spans="1:2" x14ac:dyDescent="0.3">
      <c r="A1024" s="16">
        <v>900093940</v>
      </c>
      <c r="B1024" s="17" t="s">
        <v>2196</v>
      </c>
    </row>
    <row r="1025" spans="1:2" x14ac:dyDescent="0.3">
      <c r="A1025" s="16">
        <v>900094547</v>
      </c>
      <c r="B1025" s="17" t="s">
        <v>2197</v>
      </c>
    </row>
    <row r="1026" spans="1:2" x14ac:dyDescent="0.3">
      <c r="A1026" s="16">
        <v>900099589</v>
      </c>
      <c r="B1026" s="17" t="s">
        <v>2198</v>
      </c>
    </row>
    <row r="1027" spans="1:2" x14ac:dyDescent="0.3">
      <c r="A1027" s="16">
        <v>900100850</v>
      </c>
      <c r="B1027" s="17" t="s">
        <v>2199</v>
      </c>
    </row>
    <row r="1028" spans="1:2" x14ac:dyDescent="0.3">
      <c r="A1028" s="16">
        <v>900103852</v>
      </c>
      <c r="B1028" s="17" t="s">
        <v>2200</v>
      </c>
    </row>
    <row r="1029" spans="1:2" x14ac:dyDescent="0.3">
      <c r="A1029" s="16">
        <v>900106213</v>
      </c>
      <c r="B1029" s="17" t="s">
        <v>2201</v>
      </c>
    </row>
    <row r="1030" spans="1:2" x14ac:dyDescent="0.3">
      <c r="A1030" s="16">
        <v>900106545</v>
      </c>
      <c r="B1030" s="17" t="s">
        <v>2202</v>
      </c>
    </row>
    <row r="1031" spans="1:2" x14ac:dyDescent="0.3">
      <c r="A1031" s="16">
        <v>900110771</v>
      </c>
      <c r="B1031" s="17" t="s">
        <v>2203</v>
      </c>
    </row>
    <row r="1032" spans="1:2" x14ac:dyDescent="0.3">
      <c r="A1032" s="16">
        <v>900112919</v>
      </c>
      <c r="B1032" s="17" t="s">
        <v>2204</v>
      </c>
    </row>
    <row r="1033" spans="1:2" x14ac:dyDescent="0.3">
      <c r="A1033" s="16">
        <v>900113724</v>
      </c>
      <c r="B1033" s="17" t="s">
        <v>2205</v>
      </c>
    </row>
    <row r="1034" spans="1:2" x14ac:dyDescent="0.3">
      <c r="A1034" s="16">
        <v>900114253</v>
      </c>
      <c r="B1034" s="17" t="s">
        <v>2206</v>
      </c>
    </row>
    <row r="1035" spans="1:2" x14ac:dyDescent="0.3">
      <c r="A1035" s="16">
        <v>900114628</v>
      </c>
      <c r="B1035" s="17" t="s">
        <v>2207</v>
      </c>
    </row>
    <row r="1036" spans="1:2" x14ac:dyDescent="0.3">
      <c r="A1036" s="16">
        <v>900118806</v>
      </c>
      <c r="B1036" s="17" t="s">
        <v>2208</v>
      </c>
    </row>
    <row r="1037" spans="1:2" x14ac:dyDescent="0.3">
      <c r="A1037" s="16">
        <v>900119880</v>
      </c>
      <c r="B1037" s="17" t="s">
        <v>2209</v>
      </c>
    </row>
    <row r="1038" spans="1:2" x14ac:dyDescent="0.3">
      <c r="A1038" s="16">
        <v>900120913</v>
      </c>
      <c r="B1038" s="17" t="s">
        <v>2210</v>
      </c>
    </row>
    <row r="1039" spans="1:2" x14ac:dyDescent="0.3">
      <c r="A1039" s="16">
        <v>900121500</v>
      </c>
      <c r="B1039" s="17" t="s">
        <v>2211</v>
      </c>
    </row>
    <row r="1040" spans="1:2" x14ac:dyDescent="0.3">
      <c r="A1040" s="16">
        <v>900122819</v>
      </c>
      <c r="B1040" s="17" t="s">
        <v>2212</v>
      </c>
    </row>
    <row r="1041" spans="1:2" x14ac:dyDescent="0.3">
      <c r="A1041" s="16">
        <v>900123224</v>
      </c>
      <c r="B1041" s="17" t="s">
        <v>2213</v>
      </c>
    </row>
    <row r="1042" spans="1:2" x14ac:dyDescent="0.3">
      <c r="A1042" s="16">
        <v>900123576</v>
      </c>
      <c r="B1042" s="17" t="s">
        <v>2214</v>
      </c>
    </row>
    <row r="1043" spans="1:2" x14ac:dyDescent="0.3">
      <c r="A1043" s="16">
        <v>900124612</v>
      </c>
      <c r="B1043" s="17" t="s">
        <v>2215</v>
      </c>
    </row>
    <row r="1044" spans="1:2" x14ac:dyDescent="0.3">
      <c r="A1044" s="16">
        <v>900124698</v>
      </c>
      <c r="B1044" s="17" t="s">
        <v>2216</v>
      </c>
    </row>
    <row r="1045" spans="1:2" x14ac:dyDescent="0.3">
      <c r="A1045" s="16">
        <v>900125247</v>
      </c>
      <c r="B1045" s="17" t="s">
        <v>2217</v>
      </c>
    </row>
    <row r="1046" spans="1:2" x14ac:dyDescent="0.3">
      <c r="A1046" s="16">
        <v>900126347</v>
      </c>
      <c r="B1046" s="17" t="s">
        <v>2218</v>
      </c>
    </row>
    <row r="1047" spans="1:2" x14ac:dyDescent="0.3">
      <c r="A1047" s="16">
        <v>900131995</v>
      </c>
      <c r="B1047" s="17" t="s">
        <v>2219</v>
      </c>
    </row>
    <row r="1048" spans="1:2" x14ac:dyDescent="0.3">
      <c r="A1048" s="16">
        <v>900133071</v>
      </c>
      <c r="B1048" s="17" t="s">
        <v>2220</v>
      </c>
    </row>
    <row r="1049" spans="1:2" x14ac:dyDescent="0.3">
      <c r="A1049" s="16">
        <v>900135278</v>
      </c>
      <c r="B1049" s="17" t="s">
        <v>2221</v>
      </c>
    </row>
    <row r="1050" spans="1:2" x14ac:dyDescent="0.3">
      <c r="A1050" s="16">
        <v>900135855</v>
      </c>
      <c r="B1050" s="17" t="s">
        <v>2222</v>
      </c>
    </row>
    <row r="1051" spans="1:2" x14ac:dyDescent="0.3">
      <c r="A1051" s="16">
        <v>900136152</v>
      </c>
      <c r="B1051" s="17" t="s">
        <v>2223</v>
      </c>
    </row>
    <row r="1052" spans="1:2" x14ac:dyDescent="0.3">
      <c r="A1052" s="16">
        <v>900136903</v>
      </c>
      <c r="B1052" s="17" t="s">
        <v>2224</v>
      </c>
    </row>
    <row r="1053" spans="1:2" x14ac:dyDescent="0.3">
      <c r="A1053" s="16">
        <v>900137517</v>
      </c>
      <c r="B1053" s="17" t="s">
        <v>2225</v>
      </c>
    </row>
    <row r="1054" spans="1:2" x14ac:dyDescent="0.3">
      <c r="A1054" s="16">
        <v>900139836</v>
      </c>
      <c r="B1054" s="17" t="s">
        <v>2226</v>
      </c>
    </row>
    <row r="1055" spans="1:2" x14ac:dyDescent="0.3">
      <c r="A1055" s="16">
        <v>900140632</v>
      </c>
      <c r="B1055" s="17" t="s">
        <v>2227</v>
      </c>
    </row>
    <row r="1056" spans="1:2" x14ac:dyDescent="0.3">
      <c r="A1056" s="16">
        <v>900146016</v>
      </c>
      <c r="B1056" s="17" t="s">
        <v>2228</v>
      </c>
    </row>
    <row r="1057" spans="1:2" x14ac:dyDescent="0.3">
      <c r="A1057" s="16">
        <v>900146151</v>
      </c>
      <c r="B1057" s="17" t="s">
        <v>2229</v>
      </c>
    </row>
    <row r="1058" spans="1:2" x14ac:dyDescent="0.3">
      <c r="A1058" s="16">
        <v>900149827</v>
      </c>
      <c r="B1058" s="17" t="s">
        <v>2230</v>
      </c>
    </row>
    <row r="1059" spans="1:2" x14ac:dyDescent="0.3">
      <c r="A1059" s="16">
        <v>900151573</v>
      </c>
      <c r="B1059" s="17" t="s">
        <v>2231</v>
      </c>
    </row>
    <row r="1060" spans="1:2" x14ac:dyDescent="0.3">
      <c r="A1060" s="16">
        <v>900151981</v>
      </c>
      <c r="B1060" s="17" t="s">
        <v>2232</v>
      </c>
    </row>
    <row r="1061" spans="1:2" x14ac:dyDescent="0.3">
      <c r="A1061" s="16">
        <v>900153698</v>
      </c>
      <c r="B1061" s="17" t="s">
        <v>2233</v>
      </c>
    </row>
    <row r="1062" spans="1:2" x14ac:dyDescent="0.3">
      <c r="A1062" s="16">
        <v>900154765</v>
      </c>
      <c r="B1062" s="17" t="s">
        <v>2234</v>
      </c>
    </row>
    <row r="1063" spans="1:2" x14ac:dyDescent="0.3">
      <c r="A1063" s="16">
        <v>900155293</v>
      </c>
      <c r="B1063" s="17" t="s">
        <v>2235</v>
      </c>
    </row>
    <row r="1064" spans="1:2" x14ac:dyDescent="0.3">
      <c r="A1064" s="16">
        <v>900174216</v>
      </c>
      <c r="B1064" s="17" t="s">
        <v>2236</v>
      </c>
    </row>
    <row r="1065" spans="1:2" x14ac:dyDescent="0.3">
      <c r="A1065" s="16">
        <v>900174776</v>
      </c>
      <c r="B1065" s="17" t="s">
        <v>2237</v>
      </c>
    </row>
    <row r="1066" spans="1:2" x14ac:dyDescent="0.3">
      <c r="A1066" s="16">
        <v>900175580</v>
      </c>
      <c r="B1066" s="17" t="s">
        <v>2238</v>
      </c>
    </row>
    <row r="1067" spans="1:2" x14ac:dyDescent="0.3">
      <c r="A1067" s="16">
        <v>900176049</v>
      </c>
      <c r="B1067" s="17" t="s">
        <v>2239</v>
      </c>
    </row>
    <row r="1068" spans="1:2" x14ac:dyDescent="0.3">
      <c r="A1068" s="16">
        <v>900180035</v>
      </c>
      <c r="B1068" s="17" t="s">
        <v>2240</v>
      </c>
    </row>
    <row r="1069" spans="1:2" x14ac:dyDescent="0.3">
      <c r="A1069" s="16">
        <v>900182031</v>
      </c>
      <c r="B1069" s="17" t="s">
        <v>2241</v>
      </c>
    </row>
    <row r="1070" spans="1:2" x14ac:dyDescent="0.3">
      <c r="A1070" s="16">
        <v>900184172</v>
      </c>
      <c r="B1070" s="17" t="s">
        <v>2242</v>
      </c>
    </row>
    <row r="1071" spans="1:2" x14ac:dyDescent="0.3">
      <c r="A1071" s="16">
        <v>900184477</v>
      </c>
      <c r="B1071" s="17" t="s">
        <v>2243</v>
      </c>
    </row>
    <row r="1072" spans="1:2" x14ac:dyDescent="0.3">
      <c r="A1072" s="16">
        <v>900186195</v>
      </c>
      <c r="B1072" s="17" t="s">
        <v>2244</v>
      </c>
    </row>
    <row r="1073" spans="1:2" x14ac:dyDescent="0.3">
      <c r="A1073" s="16">
        <v>900187163</v>
      </c>
      <c r="B1073" s="17" t="s">
        <v>2245</v>
      </c>
    </row>
    <row r="1074" spans="1:2" x14ac:dyDescent="0.3">
      <c r="A1074" s="16">
        <v>900187940</v>
      </c>
      <c r="B1074" s="17" t="s">
        <v>2246</v>
      </c>
    </row>
    <row r="1075" spans="1:2" x14ac:dyDescent="0.3">
      <c r="A1075" s="16">
        <v>900189051</v>
      </c>
      <c r="B1075" s="17" t="s">
        <v>2247</v>
      </c>
    </row>
    <row r="1076" spans="1:2" x14ac:dyDescent="0.3">
      <c r="A1076" s="16">
        <v>900191607</v>
      </c>
      <c r="B1076" s="17" t="s">
        <v>2248</v>
      </c>
    </row>
    <row r="1077" spans="1:2" x14ac:dyDescent="0.3">
      <c r="A1077" s="16">
        <v>900191617</v>
      </c>
      <c r="B1077" s="17" t="s">
        <v>2249</v>
      </c>
    </row>
    <row r="1078" spans="1:2" x14ac:dyDescent="0.3">
      <c r="A1078" s="16">
        <v>900191762</v>
      </c>
      <c r="B1078" s="17" t="s">
        <v>2250</v>
      </c>
    </row>
    <row r="1079" spans="1:2" x14ac:dyDescent="0.3">
      <c r="A1079" s="16">
        <v>900192801</v>
      </c>
      <c r="B1079" s="17" t="s">
        <v>2251</v>
      </c>
    </row>
    <row r="1080" spans="1:2" x14ac:dyDescent="0.3">
      <c r="A1080" s="16">
        <v>900193793</v>
      </c>
      <c r="B1080" s="17" t="s">
        <v>2252</v>
      </c>
    </row>
    <row r="1081" spans="1:2" x14ac:dyDescent="0.3">
      <c r="A1081" s="16">
        <v>900194485</v>
      </c>
      <c r="B1081" s="17" t="s">
        <v>2253</v>
      </c>
    </row>
    <row r="1082" spans="1:2" x14ac:dyDescent="0.3">
      <c r="A1082" s="16">
        <v>900195414</v>
      </c>
      <c r="B1082" s="17" t="s">
        <v>2254</v>
      </c>
    </row>
    <row r="1083" spans="1:2" x14ac:dyDescent="0.3">
      <c r="A1083" s="16">
        <v>900197851</v>
      </c>
      <c r="B1083" s="17" t="s">
        <v>2255</v>
      </c>
    </row>
    <row r="1084" spans="1:2" x14ac:dyDescent="0.3">
      <c r="A1084" s="16">
        <v>900199454</v>
      </c>
      <c r="B1084" s="17" t="s">
        <v>2256</v>
      </c>
    </row>
    <row r="1085" spans="1:2" x14ac:dyDescent="0.3">
      <c r="A1085" s="16">
        <v>900200181</v>
      </c>
      <c r="B1085" s="17" t="s">
        <v>2257</v>
      </c>
    </row>
    <row r="1086" spans="1:2" x14ac:dyDescent="0.3">
      <c r="A1086" s="16">
        <v>900202684</v>
      </c>
      <c r="B1086" s="17" t="s">
        <v>2258</v>
      </c>
    </row>
    <row r="1087" spans="1:2" x14ac:dyDescent="0.3">
      <c r="A1087" s="16">
        <v>900203742</v>
      </c>
      <c r="B1087" s="17" t="s">
        <v>2259</v>
      </c>
    </row>
    <row r="1088" spans="1:2" x14ac:dyDescent="0.3">
      <c r="A1088" s="16">
        <v>900204791</v>
      </c>
      <c r="B1088" s="17" t="s">
        <v>2260</v>
      </c>
    </row>
    <row r="1089" spans="1:2" x14ac:dyDescent="0.3">
      <c r="A1089" s="16">
        <v>900206005</v>
      </c>
      <c r="B1089" s="17" t="s">
        <v>2261</v>
      </c>
    </row>
    <row r="1090" spans="1:2" x14ac:dyDescent="0.3">
      <c r="A1090" s="16">
        <v>900208443</v>
      </c>
      <c r="B1090" s="17" t="s">
        <v>2262</v>
      </c>
    </row>
    <row r="1091" spans="1:2" x14ac:dyDescent="0.3">
      <c r="A1091" s="16">
        <v>900208749</v>
      </c>
      <c r="B1091" s="17" t="s">
        <v>2263</v>
      </c>
    </row>
    <row r="1092" spans="1:2" x14ac:dyDescent="0.3">
      <c r="A1092" s="16">
        <v>900210617</v>
      </c>
      <c r="B1092" s="17" t="s">
        <v>2264</v>
      </c>
    </row>
    <row r="1093" spans="1:2" x14ac:dyDescent="0.3">
      <c r="A1093" s="16">
        <v>900216057</v>
      </c>
      <c r="B1093" s="17" t="s">
        <v>2265</v>
      </c>
    </row>
    <row r="1094" spans="1:2" x14ac:dyDescent="0.3">
      <c r="A1094" s="16">
        <v>900217392</v>
      </c>
      <c r="B1094" s="17" t="s">
        <v>2266</v>
      </c>
    </row>
    <row r="1095" spans="1:2" x14ac:dyDescent="0.3">
      <c r="A1095" s="16">
        <v>900218804</v>
      </c>
      <c r="B1095" s="17" t="s">
        <v>2267</v>
      </c>
    </row>
    <row r="1096" spans="1:2" x14ac:dyDescent="0.3">
      <c r="A1096" s="16">
        <v>900219225</v>
      </c>
      <c r="B1096" s="17" t="s">
        <v>2268</v>
      </c>
    </row>
    <row r="1097" spans="1:2" x14ac:dyDescent="0.3">
      <c r="A1097" s="16">
        <v>900221578</v>
      </c>
      <c r="B1097" s="17" t="s">
        <v>2269</v>
      </c>
    </row>
    <row r="1098" spans="1:2" x14ac:dyDescent="0.3">
      <c r="A1098" s="16">
        <v>900222878</v>
      </c>
      <c r="B1098" s="17" t="s">
        <v>2270</v>
      </c>
    </row>
    <row r="1099" spans="1:2" x14ac:dyDescent="0.3">
      <c r="A1099" s="16">
        <v>900223661</v>
      </c>
      <c r="B1099" s="17" t="s">
        <v>2271</v>
      </c>
    </row>
    <row r="1100" spans="1:2" x14ac:dyDescent="0.3">
      <c r="A1100" s="16">
        <v>900225567</v>
      </c>
      <c r="B1100" s="17" t="s">
        <v>2272</v>
      </c>
    </row>
    <row r="1101" spans="1:2" x14ac:dyDescent="0.3">
      <c r="A1101" s="16">
        <v>900230636</v>
      </c>
      <c r="B1101" s="17" t="s">
        <v>2273</v>
      </c>
    </row>
    <row r="1102" spans="1:2" x14ac:dyDescent="0.3">
      <c r="A1102" s="16">
        <v>900230819</v>
      </c>
      <c r="B1102" s="17" t="s">
        <v>2274</v>
      </c>
    </row>
    <row r="1103" spans="1:2" x14ac:dyDescent="0.3">
      <c r="A1103" s="16">
        <v>900231743</v>
      </c>
      <c r="B1103" s="17" t="s">
        <v>2275</v>
      </c>
    </row>
    <row r="1104" spans="1:2" x14ac:dyDescent="0.3">
      <c r="A1104" s="16">
        <v>900232128</v>
      </c>
      <c r="B1104" s="17" t="s">
        <v>2276</v>
      </c>
    </row>
    <row r="1105" spans="1:2" x14ac:dyDescent="0.3">
      <c r="A1105" s="16">
        <v>900233090</v>
      </c>
      <c r="B1105" s="17" t="s">
        <v>2277</v>
      </c>
    </row>
    <row r="1106" spans="1:2" x14ac:dyDescent="0.3">
      <c r="A1106" s="16">
        <v>900233914</v>
      </c>
      <c r="B1106" s="17" t="s">
        <v>2278</v>
      </c>
    </row>
    <row r="1107" spans="1:2" x14ac:dyDescent="0.3">
      <c r="A1107" s="16">
        <v>900234324</v>
      </c>
      <c r="B1107" s="17" t="s">
        <v>2279</v>
      </c>
    </row>
    <row r="1108" spans="1:2" x14ac:dyDescent="0.3">
      <c r="A1108" s="16">
        <v>900237305</v>
      </c>
      <c r="B1108" s="17" t="s">
        <v>2280</v>
      </c>
    </row>
    <row r="1109" spans="1:2" x14ac:dyDescent="0.3">
      <c r="A1109" s="16">
        <v>900237534</v>
      </c>
      <c r="B1109" s="17" t="s">
        <v>2281</v>
      </c>
    </row>
    <row r="1110" spans="1:2" x14ac:dyDescent="0.3">
      <c r="A1110" s="16">
        <v>900237637</v>
      </c>
      <c r="B1110" s="17" t="s">
        <v>2282</v>
      </c>
    </row>
    <row r="1111" spans="1:2" x14ac:dyDescent="0.3">
      <c r="A1111" s="16">
        <v>900239254</v>
      </c>
      <c r="B1111" s="17" t="s">
        <v>2283</v>
      </c>
    </row>
    <row r="1112" spans="1:2" x14ac:dyDescent="0.3">
      <c r="A1112" s="16">
        <v>900240336</v>
      </c>
      <c r="B1112" s="17" t="s">
        <v>2284</v>
      </c>
    </row>
    <row r="1113" spans="1:2" x14ac:dyDescent="0.3">
      <c r="A1113" s="16">
        <v>900242855</v>
      </c>
      <c r="B1113" s="17" t="s">
        <v>2285</v>
      </c>
    </row>
    <row r="1114" spans="1:2" x14ac:dyDescent="0.3">
      <c r="A1114" s="16">
        <v>900244374</v>
      </c>
      <c r="B1114" s="17" t="s">
        <v>2286</v>
      </c>
    </row>
    <row r="1115" spans="1:2" x14ac:dyDescent="0.3">
      <c r="A1115" s="16">
        <v>900244596</v>
      </c>
      <c r="B1115" s="17" t="s">
        <v>2287</v>
      </c>
    </row>
    <row r="1116" spans="1:2" x14ac:dyDescent="0.3">
      <c r="A1116" s="16">
        <v>900245024</v>
      </c>
      <c r="B1116" s="17" t="s">
        <v>2288</v>
      </c>
    </row>
    <row r="1117" spans="1:2" x14ac:dyDescent="0.3">
      <c r="A1117" s="16">
        <v>900246255</v>
      </c>
      <c r="B1117" s="17" t="s">
        <v>2289</v>
      </c>
    </row>
    <row r="1118" spans="1:2" x14ac:dyDescent="0.3">
      <c r="A1118" s="16">
        <v>900249058</v>
      </c>
      <c r="B1118" s="17" t="s">
        <v>2290</v>
      </c>
    </row>
    <row r="1119" spans="1:2" x14ac:dyDescent="0.3">
      <c r="A1119" s="16">
        <v>900249105</v>
      </c>
      <c r="B1119" s="17" t="s">
        <v>2291</v>
      </c>
    </row>
    <row r="1120" spans="1:2" x14ac:dyDescent="0.3">
      <c r="A1120" s="16">
        <v>900252699</v>
      </c>
      <c r="B1120" s="17" t="s">
        <v>2292</v>
      </c>
    </row>
    <row r="1121" spans="1:2" x14ac:dyDescent="0.3">
      <c r="A1121" s="16">
        <v>900256562</v>
      </c>
      <c r="B1121" s="17" t="s">
        <v>2293</v>
      </c>
    </row>
    <row r="1122" spans="1:2" x14ac:dyDescent="0.3">
      <c r="A1122" s="16">
        <v>900257212</v>
      </c>
      <c r="B1122" s="17" t="s">
        <v>2294</v>
      </c>
    </row>
    <row r="1123" spans="1:2" x14ac:dyDescent="0.3">
      <c r="A1123" s="16">
        <v>900259770</v>
      </c>
      <c r="B1123" s="17" t="s">
        <v>2295</v>
      </c>
    </row>
    <row r="1124" spans="1:2" x14ac:dyDescent="0.3">
      <c r="A1124" s="16">
        <v>900259914</v>
      </c>
      <c r="B1124" s="17" t="s">
        <v>2296</v>
      </c>
    </row>
    <row r="1125" spans="1:2" x14ac:dyDescent="0.3">
      <c r="A1125" s="16">
        <v>900260535</v>
      </c>
      <c r="B1125" s="17" t="s">
        <v>2297</v>
      </c>
    </row>
    <row r="1126" spans="1:2" x14ac:dyDescent="0.3">
      <c r="A1126" s="16">
        <v>900261131</v>
      </c>
      <c r="B1126" s="17" t="s">
        <v>2298</v>
      </c>
    </row>
    <row r="1127" spans="1:2" x14ac:dyDescent="0.3">
      <c r="A1127" s="16">
        <v>900262379</v>
      </c>
      <c r="B1127" s="17" t="s">
        <v>2299</v>
      </c>
    </row>
    <row r="1128" spans="1:2" x14ac:dyDescent="0.3">
      <c r="A1128" s="16">
        <v>900264229</v>
      </c>
      <c r="B1128" s="17" t="s">
        <v>2300</v>
      </c>
    </row>
    <row r="1129" spans="1:2" x14ac:dyDescent="0.3">
      <c r="A1129" s="16">
        <v>900265071</v>
      </c>
      <c r="B1129" s="17" t="s">
        <v>2301</v>
      </c>
    </row>
    <row r="1130" spans="1:2" x14ac:dyDescent="0.3">
      <c r="A1130" s="16">
        <v>900266993</v>
      </c>
      <c r="B1130" s="17" t="s">
        <v>2302</v>
      </c>
    </row>
    <row r="1131" spans="1:2" x14ac:dyDescent="0.3">
      <c r="A1131" s="16">
        <v>900267143</v>
      </c>
      <c r="B1131" s="17" t="s">
        <v>2303</v>
      </c>
    </row>
    <row r="1132" spans="1:2" x14ac:dyDescent="0.3">
      <c r="A1132" s="16">
        <v>900267815</v>
      </c>
      <c r="B1132" s="17" t="s">
        <v>2304</v>
      </c>
    </row>
    <row r="1133" spans="1:2" x14ac:dyDescent="0.3">
      <c r="A1133" s="16">
        <v>900269601</v>
      </c>
      <c r="B1133" s="17" t="s">
        <v>2305</v>
      </c>
    </row>
    <row r="1134" spans="1:2" x14ac:dyDescent="0.3">
      <c r="A1134" s="16">
        <v>900272648</v>
      </c>
      <c r="B1134" s="17" t="s">
        <v>2306</v>
      </c>
    </row>
    <row r="1135" spans="1:2" x14ac:dyDescent="0.3">
      <c r="A1135" s="16">
        <v>900280428</v>
      </c>
      <c r="B1135" s="17" t="s">
        <v>2307</v>
      </c>
    </row>
    <row r="1136" spans="1:2" x14ac:dyDescent="0.3">
      <c r="A1136" s="16">
        <v>900284481</v>
      </c>
      <c r="B1136" s="17" t="s">
        <v>2308</v>
      </c>
    </row>
    <row r="1137" spans="1:2" x14ac:dyDescent="0.3">
      <c r="A1137" s="16">
        <v>900284514</v>
      </c>
      <c r="B1137" s="17" t="s">
        <v>2309</v>
      </c>
    </row>
    <row r="1138" spans="1:2" x14ac:dyDescent="0.3">
      <c r="A1138" s="16">
        <v>900285397</v>
      </c>
      <c r="B1138" s="17" t="s">
        <v>2310</v>
      </c>
    </row>
    <row r="1139" spans="1:2" x14ac:dyDescent="0.3">
      <c r="A1139" s="16">
        <v>900285727</v>
      </c>
      <c r="B1139" s="17" t="s">
        <v>2311</v>
      </c>
    </row>
    <row r="1140" spans="1:2" x14ac:dyDescent="0.3">
      <c r="A1140" s="16">
        <v>900293455</v>
      </c>
      <c r="B1140" s="17" t="s">
        <v>2312</v>
      </c>
    </row>
    <row r="1141" spans="1:2" x14ac:dyDescent="0.3">
      <c r="A1141" s="16">
        <v>900299281</v>
      </c>
      <c r="B1141" s="17" t="s">
        <v>2313</v>
      </c>
    </row>
    <row r="1142" spans="1:2" x14ac:dyDescent="0.3">
      <c r="A1142" s="16">
        <v>900301468</v>
      </c>
      <c r="B1142" s="17" t="s">
        <v>2314</v>
      </c>
    </row>
    <row r="1143" spans="1:2" x14ac:dyDescent="0.3">
      <c r="A1143" s="16">
        <v>900301477</v>
      </c>
      <c r="B1143" s="17" t="s">
        <v>2315</v>
      </c>
    </row>
    <row r="1144" spans="1:2" x14ac:dyDescent="0.3">
      <c r="A1144" s="16">
        <v>900302441</v>
      </c>
      <c r="B1144" s="17" t="s">
        <v>2316</v>
      </c>
    </row>
    <row r="1145" spans="1:2" x14ac:dyDescent="0.3">
      <c r="A1145" s="16">
        <v>900302447</v>
      </c>
      <c r="B1145" s="17" t="s">
        <v>2317</v>
      </c>
    </row>
    <row r="1146" spans="1:2" x14ac:dyDescent="0.3">
      <c r="A1146" s="16">
        <v>900302491</v>
      </c>
      <c r="B1146" s="17" t="s">
        <v>2318</v>
      </c>
    </row>
    <row r="1147" spans="1:2" x14ac:dyDescent="0.3">
      <c r="A1147" s="16">
        <v>900303258</v>
      </c>
      <c r="B1147" s="17" t="s">
        <v>2319</v>
      </c>
    </row>
    <row r="1148" spans="1:2" x14ac:dyDescent="0.3">
      <c r="A1148" s="16">
        <v>900304710</v>
      </c>
      <c r="B1148" s="17" t="s">
        <v>2320</v>
      </c>
    </row>
    <row r="1149" spans="1:2" x14ac:dyDescent="0.3">
      <c r="A1149" s="16">
        <v>900305046</v>
      </c>
      <c r="B1149" s="17" t="s">
        <v>2321</v>
      </c>
    </row>
    <row r="1150" spans="1:2" x14ac:dyDescent="0.3">
      <c r="A1150" s="16">
        <v>900305127</v>
      </c>
      <c r="B1150" s="17" t="s">
        <v>2322</v>
      </c>
    </row>
    <row r="1151" spans="1:2" x14ac:dyDescent="0.3">
      <c r="A1151" s="16">
        <v>900305941</v>
      </c>
      <c r="B1151" s="17" t="s">
        <v>2323</v>
      </c>
    </row>
    <row r="1152" spans="1:2" x14ac:dyDescent="0.3">
      <c r="A1152" s="16">
        <v>900306474</v>
      </c>
      <c r="B1152" s="17" t="s">
        <v>2324</v>
      </c>
    </row>
    <row r="1153" spans="1:2" x14ac:dyDescent="0.3">
      <c r="A1153" s="16">
        <v>900307989</v>
      </c>
      <c r="B1153" s="17" t="s">
        <v>2325</v>
      </c>
    </row>
    <row r="1154" spans="1:2" x14ac:dyDescent="0.3">
      <c r="A1154" s="16">
        <v>900310029</v>
      </c>
      <c r="B1154" s="17" t="s">
        <v>2326</v>
      </c>
    </row>
    <row r="1155" spans="1:2" x14ac:dyDescent="0.3">
      <c r="A1155" s="16">
        <v>900318096</v>
      </c>
      <c r="B1155" s="17" t="s">
        <v>2327</v>
      </c>
    </row>
    <row r="1156" spans="1:2" x14ac:dyDescent="0.3">
      <c r="A1156" s="16">
        <v>900321037</v>
      </c>
      <c r="B1156" s="17" t="s">
        <v>2328</v>
      </c>
    </row>
    <row r="1157" spans="1:2" x14ac:dyDescent="0.3">
      <c r="A1157" s="16">
        <v>900321475</v>
      </c>
      <c r="B1157" s="17" t="s">
        <v>2329</v>
      </c>
    </row>
    <row r="1158" spans="1:2" x14ac:dyDescent="0.3">
      <c r="A1158" s="16">
        <v>900321917</v>
      </c>
      <c r="B1158" s="17" t="s">
        <v>2330</v>
      </c>
    </row>
    <row r="1159" spans="1:2" x14ac:dyDescent="0.3">
      <c r="A1159" s="16">
        <v>900322099</v>
      </c>
      <c r="B1159" s="17" t="s">
        <v>2331</v>
      </c>
    </row>
    <row r="1160" spans="1:2" x14ac:dyDescent="0.3">
      <c r="A1160" s="16">
        <v>900325081</v>
      </c>
      <c r="B1160" s="17" t="s">
        <v>2332</v>
      </c>
    </row>
    <row r="1161" spans="1:2" x14ac:dyDescent="0.3">
      <c r="A1161" s="16">
        <v>900326335</v>
      </c>
      <c r="B1161" s="17" t="s">
        <v>2333</v>
      </c>
    </row>
    <row r="1162" spans="1:2" x14ac:dyDescent="0.3">
      <c r="A1162" s="16">
        <v>900332511</v>
      </c>
      <c r="B1162" s="17" t="s">
        <v>2334</v>
      </c>
    </row>
    <row r="1163" spans="1:2" x14ac:dyDescent="0.3">
      <c r="A1163" s="16">
        <v>900334295</v>
      </c>
      <c r="B1163" s="17" t="s">
        <v>2335</v>
      </c>
    </row>
    <row r="1164" spans="1:2" x14ac:dyDescent="0.3">
      <c r="A1164" s="16">
        <v>900340234</v>
      </c>
      <c r="B1164" s="17" t="s">
        <v>2336</v>
      </c>
    </row>
    <row r="1165" spans="1:2" x14ac:dyDescent="0.3">
      <c r="A1165" s="16">
        <v>900347025</v>
      </c>
      <c r="B1165" s="17" t="s">
        <v>2337</v>
      </c>
    </row>
    <row r="1166" spans="1:2" x14ac:dyDescent="0.3">
      <c r="A1166" s="16">
        <v>900353895</v>
      </c>
      <c r="B1166" s="17" t="s">
        <v>2338</v>
      </c>
    </row>
    <row r="1167" spans="1:2" x14ac:dyDescent="0.3">
      <c r="A1167" s="16">
        <v>900360782</v>
      </c>
      <c r="B1167" s="17" t="s">
        <v>2339</v>
      </c>
    </row>
    <row r="1168" spans="1:2" x14ac:dyDescent="0.3">
      <c r="A1168" s="16">
        <v>900363161</v>
      </c>
      <c r="B1168" s="17" t="s">
        <v>2340</v>
      </c>
    </row>
    <row r="1169" spans="1:2" x14ac:dyDescent="0.3">
      <c r="A1169" s="16">
        <v>900365433</v>
      </c>
      <c r="B1169" s="17" t="s">
        <v>2341</v>
      </c>
    </row>
    <row r="1170" spans="1:2" x14ac:dyDescent="0.3">
      <c r="A1170" s="16">
        <v>900365588</v>
      </c>
      <c r="B1170" s="17" t="s">
        <v>2342</v>
      </c>
    </row>
    <row r="1171" spans="1:2" x14ac:dyDescent="0.3">
      <c r="A1171" s="16">
        <v>900368816</v>
      </c>
      <c r="B1171" s="17" t="s">
        <v>2343</v>
      </c>
    </row>
    <row r="1172" spans="1:2" x14ac:dyDescent="0.3">
      <c r="A1172" s="16">
        <v>900369121</v>
      </c>
      <c r="B1172" s="17" t="s">
        <v>2344</v>
      </c>
    </row>
    <row r="1173" spans="1:2" x14ac:dyDescent="0.3">
      <c r="A1173" s="16">
        <v>900372095</v>
      </c>
      <c r="B1173" s="17" t="s">
        <v>2345</v>
      </c>
    </row>
    <row r="1174" spans="1:2" x14ac:dyDescent="0.3">
      <c r="A1174" s="16">
        <v>900374573</v>
      </c>
      <c r="B1174" s="17" t="s">
        <v>2346</v>
      </c>
    </row>
    <row r="1175" spans="1:2" x14ac:dyDescent="0.3">
      <c r="A1175" s="16">
        <v>900380395</v>
      </c>
      <c r="B1175" s="17" t="s">
        <v>2347</v>
      </c>
    </row>
    <row r="1176" spans="1:2" x14ac:dyDescent="0.3">
      <c r="A1176" s="16">
        <v>900386603</v>
      </c>
      <c r="B1176" s="17" t="s">
        <v>2348</v>
      </c>
    </row>
    <row r="1177" spans="1:2" x14ac:dyDescent="0.3">
      <c r="A1177" s="16">
        <v>900390203</v>
      </c>
      <c r="B1177" s="17" t="s">
        <v>2349</v>
      </c>
    </row>
    <row r="1178" spans="1:2" x14ac:dyDescent="0.3">
      <c r="A1178" s="16">
        <v>900391885</v>
      </c>
      <c r="B1178" s="17" t="s">
        <v>2350</v>
      </c>
    </row>
    <row r="1179" spans="1:2" x14ac:dyDescent="0.3">
      <c r="A1179" s="16">
        <v>900394860</v>
      </c>
      <c r="B1179" s="17" t="s">
        <v>2351</v>
      </c>
    </row>
    <row r="1180" spans="1:2" x14ac:dyDescent="0.3">
      <c r="A1180" s="16">
        <v>900395907</v>
      </c>
      <c r="B1180" s="17" t="s">
        <v>2352</v>
      </c>
    </row>
    <row r="1181" spans="1:2" x14ac:dyDescent="0.3">
      <c r="A1181" s="16">
        <v>900402579</v>
      </c>
      <c r="B1181" s="17" t="s">
        <v>2353</v>
      </c>
    </row>
    <row r="1182" spans="1:2" x14ac:dyDescent="0.3">
      <c r="A1182" s="16">
        <v>900404035</v>
      </c>
      <c r="B1182" s="17" t="s">
        <v>2354</v>
      </c>
    </row>
    <row r="1183" spans="1:2" x14ac:dyDescent="0.3">
      <c r="A1183" s="16">
        <v>900404141</v>
      </c>
      <c r="B1183" s="17" t="s">
        <v>2355</v>
      </c>
    </row>
    <row r="1184" spans="1:2" x14ac:dyDescent="0.3">
      <c r="A1184" s="16">
        <v>900405117</v>
      </c>
      <c r="B1184" s="17" t="s">
        <v>2356</v>
      </c>
    </row>
    <row r="1185" spans="1:2" x14ac:dyDescent="0.3">
      <c r="A1185" s="16">
        <v>900406972</v>
      </c>
      <c r="B1185" s="17" t="s">
        <v>2357</v>
      </c>
    </row>
    <row r="1186" spans="1:2" x14ac:dyDescent="0.3">
      <c r="A1186" s="16">
        <v>900407911</v>
      </c>
      <c r="B1186" s="17" t="s">
        <v>2358</v>
      </c>
    </row>
    <row r="1187" spans="1:2" x14ac:dyDescent="0.3">
      <c r="A1187" s="16">
        <v>900408031</v>
      </c>
      <c r="B1187" s="17" t="s">
        <v>2359</v>
      </c>
    </row>
    <row r="1188" spans="1:2" x14ac:dyDescent="0.3">
      <c r="A1188" s="16">
        <v>900411811</v>
      </c>
      <c r="B1188" s="17" t="s">
        <v>2360</v>
      </c>
    </row>
    <row r="1189" spans="1:2" x14ac:dyDescent="0.3">
      <c r="A1189" s="16">
        <v>900413418</v>
      </c>
      <c r="B1189" s="17" t="s">
        <v>2361</v>
      </c>
    </row>
    <row r="1190" spans="1:2" x14ac:dyDescent="0.3">
      <c r="A1190" s="16">
        <v>900414120</v>
      </c>
      <c r="B1190" s="17" t="s">
        <v>2362</v>
      </c>
    </row>
    <row r="1191" spans="1:2" x14ac:dyDescent="0.3">
      <c r="A1191" s="16">
        <v>900419957</v>
      </c>
      <c r="B1191" s="17" t="s">
        <v>2363</v>
      </c>
    </row>
    <row r="1192" spans="1:2" x14ac:dyDescent="0.3">
      <c r="A1192" s="16">
        <v>900422366</v>
      </c>
      <c r="B1192" s="17" t="s">
        <v>2364</v>
      </c>
    </row>
    <row r="1193" spans="1:2" x14ac:dyDescent="0.3">
      <c r="A1193" s="16">
        <v>900425101</v>
      </c>
      <c r="B1193" s="17" t="s">
        <v>2365</v>
      </c>
    </row>
    <row r="1194" spans="1:2" x14ac:dyDescent="0.3">
      <c r="A1194" s="16">
        <v>900427921</v>
      </c>
      <c r="B1194" s="17" t="s">
        <v>2366</v>
      </c>
    </row>
    <row r="1195" spans="1:2" x14ac:dyDescent="0.3">
      <c r="A1195" s="16">
        <v>900439034</v>
      </c>
      <c r="B1195" s="17" t="s">
        <v>2367</v>
      </c>
    </row>
    <row r="1196" spans="1:2" x14ac:dyDescent="0.3">
      <c r="A1196" s="16">
        <v>900448092</v>
      </c>
      <c r="B1196" s="17" t="s">
        <v>2368</v>
      </c>
    </row>
    <row r="1197" spans="1:2" x14ac:dyDescent="0.3">
      <c r="A1197" s="16">
        <v>900453971</v>
      </c>
      <c r="B1197" s="17" t="s">
        <v>2369</v>
      </c>
    </row>
    <row r="1198" spans="1:2" x14ac:dyDescent="0.3">
      <c r="A1198" s="16">
        <v>900457831</v>
      </c>
      <c r="B1198" s="17" t="s">
        <v>2370</v>
      </c>
    </row>
    <row r="1199" spans="1:2" x14ac:dyDescent="0.3">
      <c r="A1199" s="16">
        <v>900458959</v>
      </c>
      <c r="B1199" s="17" t="s">
        <v>2371</v>
      </c>
    </row>
    <row r="1200" spans="1:2" x14ac:dyDescent="0.3">
      <c r="A1200" s="16">
        <v>900463638</v>
      </c>
      <c r="B1200" s="17" t="s">
        <v>2372</v>
      </c>
    </row>
    <row r="1201" spans="1:2" x14ac:dyDescent="0.3">
      <c r="A1201" s="16">
        <v>900468173</v>
      </c>
      <c r="B1201" s="17" t="s">
        <v>2373</v>
      </c>
    </row>
    <row r="1202" spans="1:2" x14ac:dyDescent="0.3">
      <c r="A1202" s="16">
        <v>900469883</v>
      </c>
      <c r="B1202" s="17" t="s">
        <v>2374</v>
      </c>
    </row>
    <row r="1203" spans="1:2" x14ac:dyDescent="0.3">
      <c r="A1203" s="16">
        <v>900473124</v>
      </c>
      <c r="B1203" s="17" t="s">
        <v>2375</v>
      </c>
    </row>
    <row r="1204" spans="1:2" x14ac:dyDescent="0.3">
      <c r="A1204" s="16">
        <v>900475907</v>
      </c>
      <c r="B1204" s="17" t="s">
        <v>2376</v>
      </c>
    </row>
    <row r="1205" spans="1:2" x14ac:dyDescent="0.3">
      <c r="A1205" s="16">
        <v>900479920</v>
      </c>
      <c r="B1205" s="17" t="s">
        <v>2377</v>
      </c>
    </row>
    <row r="1206" spans="1:2" x14ac:dyDescent="0.3">
      <c r="A1206" s="16">
        <v>900480271</v>
      </c>
      <c r="B1206" s="17" t="s">
        <v>2378</v>
      </c>
    </row>
    <row r="1207" spans="1:2" x14ac:dyDescent="0.3">
      <c r="A1207" s="16">
        <v>900482496</v>
      </c>
      <c r="B1207" s="17" t="s">
        <v>2379</v>
      </c>
    </row>
    <row r="1208" spans="1:2" x14ac:dyDescent="0.3">
      <c r="A1208" s="16">
        <v>900483946</v>
      </c>
      <c r="B1208" s="17" t="s">
        <v>2380</v>
      </c>
    </row>
    <row r="1209" spans="1:2" x14ac:dyDescent="0.3">
      <c r="A1209" s="16">
        <v>900485309</v>
      </c>
      <c r="B1209" s="17" t="s">
        <v>2381</v>
      </c>
    </row>
    <row r="1210" spans="1:2" x14ac:dyDescent="0.3">
      <c r="A1210" s="16">
        <v>900486473</v>
      </c>
      <c r="B1210" s="17" t="s">
        <v>2382</v>
      </c>
    </row>
    <row r="1211" spans="1:2" x14ac:dyDescent="0.3">
      <c r="A1211" s="16">
        <v>900503160</v>
      </c>
      <c r="B1211" s="17" t="s">
        <v>2383</v>
      </c>
    </row>
    <row r="1212" spans="1:2" x14ac:dyDescent="0.3">
      <c r="A1212" s="16">
        <v>900503441</v>
      </c>
      <c r="B1212" s="17" t="s">
        <v>2384</v>
      </c>
    </row>
    <row r="1213" spans="1:2" x14ac:dyDescent="0.3">
      <c r="A1213" s="16">
        <v>900503919</v>
      </c>
      <c r="B1213" s="17" t="s">
        <v>2385</v>
      </c>
    </row>
    <row r="1214" spans="1:2" x14ac:dyDescent="0.3">
      <c r="A1214" s="16">
        <v>900503974</v>
      </c>
      <c r="B1214" s="17" t="s">
        <v>2386</v>
      </c>
    </row>
    <row r="1215" spans="1:2" x14ac:dyDescent="0.3">
      <c r="A1215" s="16">
        <v>900504806</v>
      </c>
      <c r="B1215" s="17" t="s">
        <v>2387</v>
      </c>
    </row>
    <row r="1216" spans="1:2" x14ac:dyDescent="0.3">
      <c r="A1216" s="16">
        <v>900509527</v>
      </c>
      <c r="B1216" s="17" t="s">
        <v>2388</v>
      </c>
    </row>
    <row r="1217" spans="1:2" x14ac:dyDescent="0.3">
      <c r="A1217" s="16">
        <v>900517757</v>
      </c>
      <c r="B1217" s="17" t="s">
        <v>2389</v>
      </c>
    </row>
    <row r="1218" spans="1:2" x14ac:dyDescent="0.3">
      <c r="A1218" s="16">
        <v>900527327</v>
      </c>
      <c r="B1218" s="17" t="s">
        <v>2390</v>
      </c>
    </row>
    <row r="1219" spans="1:2" x14ac:dyDescent="0.3">
      <c r="A1219" s="16">
        <v>900527749</v>
      </c>
      <c r="B1219" s="17" t="s">
        <v>2391</v>
      </c>
    </row>
    <row r="1220" spans="1:2" x14ac:dyDescent="0.3">
      <c r="A1220" s="16">
        <v>900543567</v>
      </c>
      <c r="B1220" s="17" t="s">
        <v>2392</v>
      </c>
    </row>
    <row r="1221" spans="1:2" x14ac:dyDescent="0.3">
      <c r="A1221" s="16">
        <v>900545238</v>
      </c>
      <c r="B1221" s="17" t="s">
        <v>2393</v>
      </c>
    </row>
    <row r="1222" spans="1:2" x14ac:dyDescent="0.3">
      <c r="A1222" s="16">
        <v>900546240</v>
      </c>
      <c r="B1222" s="17" t="s">
        <v>2394</v>
      </c>
    </row>
    <row r="1223" spans="1:2" x14ac:dyDescent="0.3">
      <c r="A1223" s="16">
        <v>900550757</v>
      </c>
      <c r="B1223" s="17" t="s">
        <v>2395</v>
      </c>
    </row>
    <row r="1224" spans="1:2" x14ac:dyDescent="0.3">
      <c r="A1224" s="16">
        <v>900566827</v>
      </c>
      <c r="B1224" s="17" t="s">
        <v>2396</v>
      </c>
    </row>
    <row r="1225" spans="1:2" x14ac:dyDescent="0.3">
      <c r="A1225" s="16">
        <v>900567440</v>
      </c>
      <c r="B1225" s="17" t="s">
        <v>2397</v>
      </c>
    </row>
    <row r="1226" spans="1:2" x14ac:dyDescent="0.3">
      <c r="A1226" s="16">
        <v>900567989</v>
      </c>
      <c r="B1226" s="17" t="s">
        <v>2398</v>
      </c>
    </row>
    <row r="1227" spans="1:2" x14ac:dyDescent="0.3">
      <c r="A1227" s="16">
        <v>900568567</v>
      </c>
      <c r="B1227" s="17" t="s">
        <v>2399</v>
      </c>
    </row>
    <row r="1228" spans="1:2" x14ac:dyDescent="0.3">
      <c r="A1228" s="16">
        <v>900573093</v>
      </c>
      <c r="B1228" s="17" t="s">
        <v>2400</v>
      </c>
    </row>
    <row r="1229" spans="1:2" x14ac:dyDescent="0.3">
      <c r="A1229" s="16">
        <v>900575552</v>
      </c>
      <c r="B1229" s="17" t="s">
        <v>2401</v>
      </c>
    </row>
    <row r="1230" spans="1:2" x14ac:dyDescent="0.3">
      <c r="A1230" s="16">
        <v>900576662</v>
      </c>
      <c r="B1230" s="17" t="s">
        <v>2402</v>
      </c>
    </row>
    <row r="1231" spans="1:2" x14ac:dyDescent="0.3">
      <c r="A1231" s="16">
        <v>900586248</v>
      </c>
      <c r="B1231" s="17" t="s">
        <v>2403</v>
      </c>
    </row>
    <row r="1232" spans="1:2" x14ac:dyDescent="0.3">
      <c r="A1232" s="16">
        <v>900588471</v>
      </c>
      <c r="B1232" s="17" t="s">
        <v>2404</v>
      </c>
    </row>
    <row r="1233" spans="1:2" x14ac:dyDescent="0.3">
      <c r="A1233" s="16">
        <v>900593622</v>
      </c>
      <c r="B1233" s="17" t="s">
        <v>2405</v>
      </c>
    </row>
    <row r="1234" spans="1:2" x14ac:dyDescent="0.3">
      <c r="A1234" s="16">
        <v>900597666</v>
      </c>
      <c r="B1234" s="17" t="s">
        <v>2406</v>
      </c>
    </row>
    <row r="1235" spans="1:2" x14ac:dyDescent="0.3">
      <c r="A1235" s="16">
        <v>900610827</v>
      </c>
      <c r="B1235" s="17" t="s">
        <v>2407</v>
      </c>
    </row>
    <row r="1236" spans="1:2" x14ac:dyDescent="0.3">
      <c r="A1236" s="16">
        <v>900612066</v>
      </c>
      <c r="B1236" s="17" t="s">
        <v>2408</v>
      </c>
    </row>
    <row r="1237" spans="1:2" x14ac:dyDescent="0.3">
      <c r="A1237" s="16">
        <v>900621294</v>
      </c>
      <c r="B1237" s="17" t="s">
        <v>2409</v>
      </c>
    </row>
    <row r="1238" spans="1:2" x14ac:dyDescent="0.3">
      <c r="A1238" s="16">
        <v>900621505</v>
      </c>
      <c r="B1238" s="17" t="s">
        <v>2410</v>
      </c>
    </row>
    <row r="1239" spans="1:2" x14ac:dyDescent="0.3">
      <c r="A1239" s="16">
        <v>900628842</v>
      </c>
      <c r="B1239" s="17" t="s">
        <v>2411</v>
      </c>
    </row>
    <row r="1240" spans="1:2" x14ac:dyDescent="0.3">
      <c r="A1240" s="16">
        <v>900629451</v>
      </c>
      <c r="B1240" s="17" t="s">
        <v>2412</v>
      </c>
    </row>
    <row r="1241" spans="1:2" x14ac:dyDescent="0.3">
      <c r="A1241" s="16">
        <v>900631358</v>
      </c>
      <c r="B1241" s="17" t="s">
        <v>2413</v>
      </c>
    </row>
    <row r="1242" spans="1:2" x14ac:dyDescent="0.3">
      <c r="A1242" s="16">
        <v>900631920</v>
      </c>
      <c r="B1242" s="17" t="s">
        <v>2414</v>
      </c>
    </row>
    <row r="1243" spans="1:2" x14ac:dyDescent="0.3">
      <c r="A1243" s="16">
        <v>900631966</v>
      </c>
      <c r="B1243" s="17" t="s">
        <v>2415</v>
      </c>
    </row>
    <row r="1244" spans="1:2" x14ac:dyDescent="0.3">
      <c r="A1244" s="16">
        <v>900632920</v>
      </c>
      <c r="B1244" s="17" t="s">
        <v>2416</v>
      </c>
    </row>
    <row r="1245" spans="1:2" x14ac:dyDescent="0.3">
      <c r="A1245" s="16">
        <v>900632928</v>
      </c>
      <c r="B1245" s="17" t="s">
        <v>2417</v>
      </c>
    </row>
    <row r="1246" spans="1:2" x14ac:dyDescent="0.3">
      <c r="A1246" s="16">
        <v>900633536</v>
      </c>
      <c r="B1246" s="17" t="s">
        <v>2418</v>
      </c>
    </row>
    <row r="1247" spans="1:2" x14ac:dyDescent="0.3">
      <c r="A1247" s="16">
        <v>900637250</v>
      </c>
      <c r="B1247" s="17" t="s">
        <v>2419</v>
      </c>
    </row>
    <row r="1248" spans="1:2" x14ac:dyDescent="0.3">
      <c r="A1248" s="16">
        <v>900638582</v>
      </c>
      <c r="B1248" s="17" t="s">
        <v>2420</v>
      </c>
    </row>
    <row r="1249" spans="1:2" x14ac:dyDescent="0.3">
      <c r="A1249" s="16">
        <v>900640221</v>
      </c>
      <c r="B1249" s="17" t="s">
        <v>2421</v>
      </c>
    </row>
    <row r="1250" spans="1:2" x14ac:dyDescent="0.3">
      <c r="A1250" s="16">
        <v>900642207</v>
      </c>
      <c r="B1250" s="17" t="s">
        <v>2422</v>
      </c>
    </row>
    <row r="1251" spans="1:2" x14ac:dyDescent="0.3">
      <c r="A1251" s="16">
        <v>900642214</v>
      </c>
      <c r="B1251" s="17" t="s">
        <v>2423</v>
      </c>
    </row>
    <row r="1252" spans="1:2" x14ac:dyDescent="0.3">
      <c r="A1252" s="16">
        <v>900645422</v>
      </c>
      <c r="B1252" s="17" t="s">
        <v>2424</v>
      </c>
    </row>
    <row r="1253" spans="1:2" x14ac:dyDescent="0.3">
      <c r="A1253" s="16">
        <v>900647346</v>
      </c>
      <c r="B1253" s="17" t="s">
        <v>2425</v>
      </c>
    </row>
    <row r="1254" spans="1:2" x14ac:dyDescent="0.3">
      <c r="A1254" s="16">
        <v>900647900</v>
      </c>
      <c r="B1254" s="17" t="s">
        <v>2426</v>
      </c>
    </row>
    <row r="1255" spans="1:2" x14ac:dyDescent="0.3">
      <c r="A1255" s="16">
        <v>900655545</v>
      </c>
      <c r="B1255" s="17" t="s">
        <v>2427</v>
      </c>
    </row>
    <row r="1256" spans="1:2" x14ac:dyDescent="0.3">
      <c r="A1256" s="16">
        <v>900656694</v>
      </c>
      <c r="B1256" s="17" t="s">
        <v>2428</v>
      </c>
    </row>
    <row r="1257" spans="1:2" x14ac:dyDescent="0.3">
      <c r="A1257" s="16">
        <v>900656736</v>
      </c>
      <c r="B1257" s="17" t="s">
        <v>2429</v>
      </c>
    </row>
    <row r="1258" spans="1:2" x14ac:dyDescent="0.3">
      <c r="A1258" s="16">
        <v>900658479</v>
      </c>
      <c r="B1258" s="17" t="s">
        <v>2430</v>
      </c>
    </row>
    <row r="1259" spans="1:2" x14ac:dyDescent="0.3">
      <c r="A1259" s="16">
        <v>900660064</v>
      </c>
      <c r="B1259" s="17" t="s">
        <v>2431</v>
      </c>
    </row>
    <row r="1260" spans="1:2" x14ac:dyDescent="0.3">
      <c r="A1260" s="16">
        <v>900660136</v>
      </c>
      <c r="B1260" s="17" t="s">
        <v>2432</v>
      </c>
    </row>
    <row r="1261" spans="1:2" x14ac:dyDescent="0.3">
      <c r="A1261" s="16">
        <v>900661644</v>
      </c>
      <c r="B1261" s="17" t="s">
        <v>2433</v>
      </c>
    </row>
    <row r="1262" spans="1:2" x14ac:dyDescent="0.3">
      <c r="A1262" s="16">
        <v>900666427</v>
      </c>
      <c r="B1262" s="17" t="s">
        <v>2434</v>
      </c>
    </row>
    <row r="1263" spans="1:2" x14ac:dyDescent="0.3">
      <c r="A1263" s="16">
        <v>900675025</v>
      </c>
      <c r="B1263" s="17" t="s">
        <v>2435</v>
      </c>
    </row>
    <row r="1264" spans="1:2" x14ac:dyDescent="0.3">
      <c r="A1264" s="16">
        <v>900675422</v>
      </c>
      <c r="B1264" s="17" t="s">
        <v>2436</v>
      </c>
    </row>
    <row r="1265" spans="1:2" x14ac:dyDescent="0.3">
      <c r="A1265" s="16">
        <v>900675669</v>
      </c>
      <c r="B1265" s="17" t="s">
        <v>2437</v>
      </c>
    </row>
    <row r="1266" spans="1:2" x14ac:dyDescent="0.3">
      <c r="A1266" s="16">
        <v>900689352</v>
      </c>
      <c r="B1266" s="17" t="s">
        <v>2438</v>
      </c>
    </row>
    <row r="1267" spans="1:2" x14ac:dyDescent="0.3">
      <c r="A1267" s="16">
        <v>900696442</v>
      </c>
      <c r="B1267" s="17" t="s">
        <v>2439</v>
      </c>
    </row>
    <row r="1268" spans="1:2" x14ac:dyDescent="0.3">
      <c r="A1268" s="16">
        <v>900696969</v>
      </c>
      <c r="B1268" s="17" t="s">
        <v>2440</v>
      </c>
    </row>
    <row r="1269" spans="1:2" x14ac:dyDescent="0.3">
      <c r="A1269" s="16">
        <v>900699025</v>
      </c>
      <c r="B1269" s="17" t="s">
        <v>2441</v>
      </c>
    </row>
    <row r="1270" spans="1:2" x14ac:dyDescent="0.3">
      <c r="A1270" s="16">
        <v>900699195</v>
      </c>
      <c r="B1270" s="17" t="s">
        <v>2442</v>
      </c>
    </row>
    <row r="1271" spans="1:2" x14ac:dyDescent="0.3">
      <c r="A1271" s="16">
        <v>900707173</v>
      </c>
      <c r="B1271" s="17" t="s">
        <v>2443</v>
      </c>
    </row>
    <row r="1272" spans="1:2" x14ac:dyDescent="0.3">
      <c r="A1272" s="16">
        <v>900720926</v>
      </c>
      <c r="B1272" s="17" t="s">
        <v>2444</v>
      </c>
    </row>
    <row r="1273" spans="1:2" x14ac:dyDescent="0.3">
      <c r="A1273" s="16">
        <v>900729983</v>
      </c>
      <c r="B1273" s="17" t="s">
        <v>2445</v>
      </c>
    </row>
    <row r="1274" spans="1:2" x14ac:dyDescent="0.3">
      <c r="A1274" s="16">
        <v>900737466</v>
      </c>
      <c r="B1274" s="17" t="s">
        <v>2446</v>
      </c>
    </row>
    <row r="1275" spans="1:2" x14ac:dyDescent="0.3">
      <c r="A1275" s="16">
        <v>900740992</v>
      </c>
      <c r="B1275" s="17" t="s">
        <v>2447</v>
      </c>
    </row>
    <row r="1276" spans="1:2" x14ac:dyDescent="0.3">
      <c r="A1276" s="16">
        <v>900744123</v>
      </c>
      <c r="B1276" s="17" t="s">
        <v>2448</v>
      </c>
    </row>
    <row r="1277" spans="1:2" x14ac:dyDescent="0.3">
      <c r="A1277" s="16">
        <v>900748884</v>
      </c>
      <c r="B1277" s="17" t="s">
        <v>2449</v>
      </c>
    </row>
    <row r="1278" spans="1:2" x14ac:dyDescent="0.3">
      <c r="A1278" s="16">
        <v>900758026</v>
      </c>
      <c r="B1278" s="17" t="s">
        <v>2450</v>
      </c>
    </row>
    <row r="1279" spans="1:2" x14ac:dyDescent="0.3">
      <c r="A1279" s="16">
        <v>900761468</v>
      </c>
      <c r="B1279" s="17" t="s">
        <v>2451</v>
      </c>
    </row>
    <row r="1280" spans="1:2" x14ac:dyDescent="0.3">
      <c r="A1280" s="16">
        <v>900762346</v>
      </c>
      <c r="B1280" s="17" t="s">
        <v>2452</v>
      </c>
    </row>
    <row r="1281" spans="1:2" x14ac:dyDescent="0.3">
      <c r="A1281" s="16">
        <v>900764738</v>
      </c>
      <c r="B1281" s="17" t="s">
        <v>2453</v>
      </c>
    </row>
    <row r="1282" spans="1:2" x14ac:dyDescent="0.3">
      <c r="A1282" s="16">
        <v>900771149</v>
      </c>
      <c r="B1282" s="17" t="s">
        <v>2454</v>
      </c>
    </row>
    <row r="1283" spans="1:2" x14ac:dyDescent="0.3">
      <c r="A1283" s="16">
        <v>900774178</v>
      </c>
      <c r="B1283" s="17" t="s">
        <v>2455</v>
      </c>
    </row>
    <row r="1284" spans="1:2" x14ac:dyDescent="0.3">
      <c r="A1284" s="16">
        <v>900775645</v>
      </c>
      <c r="B1284" s="17" t="s">
        <v>2456</v>
      </c>
    </row>
    <row r="1285" spans="1:2" x14ac:dyDescent="0.3">
      <c r="A1285" s="16">
        <v>900782188</v>
      </c>
      <c r="B1285" s="17" t="s">
        <v>2457</v>
      </c>
    </row>
    <row r="1286" spans="1:2" x14ac:dyDescent="0.3">
      <c r="A1286" s="16">
        <v>900782439</v>
      </c>
      <c r="B1286" s="17" t="s">
        <v>2458</v>
      </c>
    </row>
    <row r="1287" spans="1:2" x14ac:dyDescent="0.3">
      <c r="A1287" s="16">
        <v>900789090</v>
      </c>
      <c r="B1287" s="17" t="s">
        <v>2459</v>
      </c>
    </row>
    <row r="1288" spans="1:2" x14ac:dyDescent="0.3">
      <c r="A1288" s="16">
        <v>900802602</v>
      </c>
      <c r="B1288" s="17" t="s">
        <v>2460</v>
      </c>
    </row>
    <row r="1289" spans="1:2" x14ac:dyDescent="0.3">
      <c r="A1289" s="16">
        <v>900812373</v>
      </c>
      <c r="B1289" s="17" t="s">
        <v>2461</v>
      </c>
    </row>
    <row r="1290" spans="1:2" x14ac:dyDescent="0.3">
      <c r="A1290" s="16">
        <v>900837011</v>
      </c>
      <c r="B1290" s="17" t="s">
        <v>2462</v>
      </c>
    </row>
    <row r="1291" spans="1:2" x14ac:dyDescent="0.3">
      <c r="A1291" s="16">
        <v>900841246</v>
      </c>
      <c r="B1291" s="17" t="s">
        <v>2463</v>
      </c>
    </row>
    <row r="1292" spans="1:2" x14ac:dyDescent="0.3">
      <c r="A1292" s="16">
        <v>900850590</v>
      </c>
      <c r="B1292" s="17" t="s">
        <v>2464</v>
      </c>
    </row>
    <row r="1293" spans="1:2" x14ac:dyDescent="0.3">
      <c r="A1293" s="16">
        <v>900855789</v>
      </c>
      <c r="B1293" s="17" t="s">
        <v>2465</v>
      </c>
    </row>
    <row r="1294" spans="1:2" x14ac:dyDescent="0.3">
      <c r="A1294" s="16">
        <v>900869649</v>
      </c>
      <c r="B1294" s="17" t="s">
        <v>2466</v>
      </c>
    </row>
    <row r="1295" spans="1:2" x14ac:dyDescent="0.3">
      <c r="A1295" s="16">
        <v>900880738</v>
      </c>
      <c r="B1295" s="17" t="s">
        <v>2467</v>
      </c>
    </row>
    <row r="1296" spans="1:2" x14ac:dyDescent="0.3">
      <c r="A1296" s="16">
        <v>900884482</v>
      </c>
      <c r="B1296" s="17" t="s">
        <v>2468</v>
      </c>
    </row>
    <row r="1297" spans="1:2" x14ac:dyDescent="0.3">
      <c r="A1297" s="16">
        <v>900886573</v>
      </c>
      <c r="B1297" s="17" t="s">
        <v>2469</v>
      </c>
    </row>
    <row r="1298" spans="1:2" x14ac:dyDescent="0.3">
      <c r="A1298" s="16">
        <v>900886981</v>
      </c>
      <c r="B1298" s="17" t="s">
        <v>2470</v>
      </c>
    </row>
    <row r="1299" spans="1:2" x14ac:dyDescent="0.3">
      <c r="A1299" s="16">
        <v>900896160</v>
      </c>
      <c r="B1299" s="17" t="s">
        <v>2471</v>
      </c>
    </row>
    <row r="1300" spans="1:2" x14ac:dyDescent="0.3">
      <c r="A1300" s="16">
        <v>900897161</v>
      </c>
      <c r="B1300" s="17" t="s">
        <v>2472</v>
      </c>
    </row>
    <row r="1301" spans="1:2" x14ac:dyDescent="0.3">
      <c r="A1301" s="16">
        <v>900899047</v>
      </c>
      <c r="B1301" s="17" t="s">
        <v>2473</v>
      </c>
    </row>
    <row r="1302" spans="1:2" x14ac:dyDescent="0.3">
      <c r="A1302" s="16">
        <v>900903297</v>
      </c>
      <c r="B1302" s="17" t="s">
        <v>2474</v>
      </c>
    </row>
    <row r="1303" spans="1:2" x14ac:dyDescent="0.3">
      <c r="A1303" s="16">
        <v>900910993</v>
      </c>
      <c r="B1303" s="17" t="s">
        <v>2475</v>
      </c>
    </row>
    <row r="1304" spans="1:2" x14ac:dyDescent="0.3">
      <c r="A1304" s="16">
        <v>900916233</v>
      </c>
      <c r="B1304" s="17" t="s">
        <v>2476</v>
      </c>
    </row>
    <row r="1305" spans="1:2" x14ac:dyDescent="0.3">
      <c r="A1305" s="16">
        <v>900916566</v>
      </c>
      <c r="B1305" s="17" t="s">
        <v>2477</v>
      </c>
    </row>
    <row r="1306" spans="1:2" x14ac:dyDescent="0.3">
      <c r="A1306" s="16">
        <v>900922079</v>
      </c>
      <c r="B1306" s="17" t="s">
        <v>2478</v>
      </c>
    </row>
    <row r="1307" spans="1:2" x14ac:dyDescent="0.3">
      <c r="A1307" s="16">
        <v>900926094</v>
      </c>
      <c r="B1307" s="17" t="s">
        <v>2479</v>
      </c>
    </row>
    <row r="1308" spans="1:2" x14ac:dyDescent="0.3">
      <c r="A1308" s="16">
        <v>900927971</v>
      </c>
      <c r="B1308" s="17" t="s">
        <v>2480</v>
      </c>
    </row>
    <row r="1309" spans="1:2" x14ac:dyDescent="0.3">
      <c r="A1309" s="16">
        <v>900937553</v>
      </c>
      <c r="B1309" s="17" t="s">
        <v>2481</v>
      </c>
    </row>
    <row r="1310" spans="1:2" x14ac:dyDescent="0.3">
      <c r="A1310" s="16">
        <v>900937890</v>
      </c>
      <c r="B1310" s="17" t="s">
        <v>2482</v>
      </c>
    </row>
    <row r="1311" spans="1:2" x14ac:dyDescent="0.3">
      <c r="A1311" s="16">
        <v>900942256</v>
      </c>
      <c r="B1311" s="17" t="s">
        <v>2483</v>
      </c>
    </row>
    <row r="1312" spans="1:2" x14ac:dyDescent="0.3">
      <c r="A1312" s="16">
        <v>900943875</v>
      </c>
      <c r="B1312" s="17" t="s">
        <v>2484</v>
      </c>
    </row>
    <row r="1313" spans="1:2" x14ac:dyDescent="0.3">
      <c r="A1313" s="16">
        <v>900949110</v>
      </c>
      <c r="B1313" s="17" t="s">
        <v>2485</v>
      </c>
    </row>
    <row r="1314" spans="1:2" x14ac:dyDescent="0.3">
      <c r="A1314" s="16">
        <v>900954833</v>
      </c>
      <c r="B1314" s="17" t="s">
        <v>2486</v>
      </c>
    </row>
    <row r="1315" spans="1:2" x14ac:dyDescent="0.3">
      <c r="A1315" s="16">
        <v>900962337</v>
      </c>
      <c r="B1315" s="17" t="s">
        <v>2487</v>
      </c>
    </row>
    <row r="1316" spans="1:2" x14ac:dyDescent="0.3">
      <c r="A1316" s="16">
        <v>900968008</v>
      </c>
      <c r="B1316" s="17" t="s">
        <v>2488</v>
      </c>
    </row>
    <row r="1317" spans="1:2" x14ac:dyDescent="0.3">
      <c r="A1317" s="16">
        <v>900968332</v>
      </c>
      <c r="B1317" s="17" t="s">
        <v>2489</v>
      </c>
    </row>
    <row r="1318" spans="1:2" x14ac:dyDescent="0.3">
      <c r="A1318" s="16">
        <v>900980753</v>
      </c>
      <c r="B1318" s="17" t="s">
        <v>2490</v>
      </c>
    </row>
    <row r="1319" spans="1:2" x14ac:dyDescent="0.3">
      <c r="A1319" s="16">
        <v>901000150</v>
      </c>
      <c r="B1319" s="17" t="s">
        <v>2491</v>
      </c>
    </row>
    <row r="1320" spans="1:2" x14ac:dyDescent="0.3">
      <c r="A1320" s="16">
        <v>901011280</v>
      </c>
      <c r="B1320" s="17" t="s">
        <v>2492</v>
      </c>
    </row>
    <row r="1321" spans="1:2" x14ac:dyDescent="0.3">
      <c r="A1321" s="16">
        <v>901012656</v>
      </c>
      <c r="B1321" s="17" t="s">
        <v>2493</v>
      </c>
    </row>
    <row r="1322" spans="1:2" x14ac:dyDescent="0.3">
      <c r="A1322" s="16">
        <v>901017199</v>
      </c>
      <c r="B1322" s="17" t="s">
        <v>2494</v>
      </c>
    </row>
    <row r="1323" spans="1:2" x14ac:dyDescent="0.3">
      <c r="A1323" s="16">
        <v>901018058</v>
      </c>
      <c r="B1323" s="17" t="s">
        <v>2495</v>
      </c>
    </row>
    <row r="1324" spans="1:2" x14ac:dyDescent="0.3">
      <c r="A1324" s="16">
        <v>901029783</v>
      </c>
      <c r="B1324" s="17" t="s">
        <v>2496</v>
      </c>
    </row>
    <row r="1325" spans="1:2" x14ac:dyDescent="0.3">
      <c r="A1325" s="16">
        <v>901035102</v>
      </c>
      <c r="B1325" s="17" t="s">
        <v>2497</v>
      </c>
    </row>
    <row r="1326" spans="1:2" x14ac:dyDescent="0.3">
      <c r="A1326" s="16">
        <v>901063321</v>
      </c>
      <c r="B1326" s="17" t="s">
        <v>2498</v>
      </c>
    </row>
    <row r="1327" spans="1:2" x14ac:dyDescent="0.3">
      <c r="A1327" s="16">
        <v>901086083</v>
      </c>
      <c r="B1327" s="17" t="s">
        <v>2499</v>
      </c>
    </row>
    <row r="1328" spans="1:2" x14ac:dyDescent="0.3">
      <c r="A1328" s="16">
        <v>901089607</v>
      </c>
      <c r="B1328" s="17" t="s">
        <v>2500</v>
      </c>
    </row>
    <row r="1329" spans="1:2" x14ac:dyDescent="0.3">
      <c r="A1329" s="16">
        <v>901092473</v>
      </c>
      <c r="B1329" s="17" t="s">
        <v>2501</v>
      </c>
    </row>
    <row r="1330" spans="1:2" x14ac:dyDescent="0.3">
      <c r="A1330" s="16">
        <v>901130020</v>
      </c>
      <c r="B1330" s="17" t="s">
        <v>2502</v>
      </c>
    </row>
    <row r="1331" spans="1:2" x14ac:dyDescent="0.3">
      <c r="A1331" s="16">
        <v>901138915</v>
      </c>
      <c r="B1331" s="17" t="s">
        <v>2503</v>
      </c>
    </row>
    <row r="1332" spans="1:2" x14ac:dyDescent="0.3">
      <c r="A1332" s="16">
        <v>901170621</v>
      </c>
      <c r="B1332" s="17" t="s">
        <v>2504</v>
      </c>
    </row>
    <row r="1333" spans="1:2" x14ac:dyDescent="0.3">
      <c r="A1333" s="16">
        <v>901187011</v>
      </c>
      <c r="B1333" s="17" t="s">
        <v>2505</v>
      </c>
    </row>
    <row r="1334" spans="1:2" x14ac:dyDescent="0.3">
      <c r="A1334" s="16">
        <v>901196276</v>
      </c>
      <c r="B1334" s="17" t="s">
        <v>2506</v>
      </c>
    </row>
    <row r="1335" spans="1:2" x14ac:dyDescent="0.3">
      <c r="A1335" s="16">
        <v>901197145</v>
      </c>
      <c r="B1335" s="17" t="s">
        <v>2507</v>
      </c>
    </row>
    <row r="1336" spans="1:2" x14ac:dyDescent="0.3">
      <c r="A1336" s="16">
        <v>901206147</v>
      </c>
      <c r="B1336" s="17" t="s">
        <v>2508</v>
      </c>
    </row>
    <row r="1337" spans="1:2" x14ac:dyDescent="0.3">
      <c r="A1337" s="16">
        <v>901211742</v>
      </c>
      <c r="B1337" s="17" t="s">
        <v>2509</v>
      </c>
    </row>
    <row r="1338" spans="1:2" x14ac:dyDescent="0.3">
      <c r="A1338" s="16">
        <v>901223062</v>
      </c>
      <c r="B1338" s="17" t="s">
        <v>2510</v>
      </c>
    </row>
    <row r="1339" spans="1:2" x14ac:dyDescent="0.3">
      <c r="A1339" s="16">
        <v>901287646</v>
      </c>
      <c r="B1339" s="17" t="s">
        <v>2511</v>
      </c>
    </row>
    <row r="1340" spans="1:2" x14ac:dyDescent="0.3">
      <c r="A1340" s="16">
        <v>901290731</v>
      </c>
      <c r="B1340" s="17" t="s">
        <v>2512</v>
      </c>
    </row>
    <row r="1341" spans="1:2" x14ac:dyDescent="0.3">
      <c r="A1341" s="16">
        <v>901295701</v>
      </c>
      <c r="B1341" s="17" t="s">
        <v>2513</v>
      </c>
    </row>
    <row r="1342" spans="1:2" x14ac:dyDescent="0.3">
      <c r="A1342" s="16">
        <v>901298444</v>
      </c>
      <c r="B1342" s="17" t="s">
        <v>2514</v>
      </c>
    </row>
    <row r="1343" spans="1:2" x14ac:dyDescent="0.3">
      <c r="A1343" s="16">
        <v>901303049</v>
      </c>
      <c r="B1343" s="17" t="s">
        <v>2515</v>
      </c>
    </row>
    <row r="1344" spans="1:2" x14ac:dyDescent="0.3">
      <c r="A1344" s="16">
        <v>901307625</v>
      </c>
      <c r="B1344" s="17" t="s">
        <v>2516</v>
      </c>
    </row>
    <row r="1345" spans="1:2" x14ac:dyDescent="0.3">
      <c r="A1345" s="16">
        <v>901307764</v>
      </c>
      <c r="B1345" s="17" t="s">
        <v>2517</v>
      </c>
    </row>
    <row r="1346" spans="1:2" x14ac:dyDescent="0.3">
      <c r="A1346" s="16">
        <v>901312959</v>
      </c>
      <c r="B1346" s="17" t="s">
        <v>2518</v>
      </c>
    </row>
    <row r="1347" spans="1:2" x14ac:dyDescent="0.3">
      <c r="A1347" s="16">
        <v>901313164</v>
      </c>
      <c r="B1347" s="17" t="s">
        <v>2519</v>
      </c>
    </row>
    <row r="1348" spans="1:2" x14ac:dyDescent="0.3">
      <c r="A1348" s="16">
        <v>901319127</v>
      </c>
      <c r="B1348" s="17" t="s">
        <v>2520</v>
      </c>
    </row>
    <row r="1349" spans="1:2" x14ac:dyDescent="0.3">
      <c r="A1349" s="16">
        <v>901322513</v>
      </c>
      <c r="B1349" s="17" t="s">
        <v>2521</v>
      </c>
    </row>
    <row r="1350" spans="1:2" x14ac:dyDescent="0.3">
      <c r="A1350" s="16">
        <v>901322817</v>
      </c>
      <c r="B1350" s="17" t="s">
        <v>2522</v>
      </c>
    </row>
    <row r="1351" spans="1:2" x14ac:dyDescent="0.3">
      <c r="A1351" s="16">
        <v>901330756</v>
      </c>
      <c r="B1351" s="17" t="s">
        <v>2523</v>
      </c>
    </row>
    <row r="1352" spans="1:2" x14ac:dyDescent="0.3">
      <c r="A1352" s="16">
        <v>901331956</v>
      </c>
      <c r="B1352" s="17" t="s">
        <v>2524</v>
      </c>
    </row>
    <row r="1353" spans="1:2" x14ac:dyDescent="0.3">
      <c r="A1353" s="16">
        <v>901332365</v>
      </c>
      <c r="B1353" s="17" t="s">
        <v>2525</v>
      </c>
    </row>
    <row r="1354" spans="1:2" x14ac:dyDescent="0.3">
      <c r="A1354" s="16">
        <v>901332844</v>
      </c>
      <c r="B1354" s="17" t="s">
        <v>2526</v>
      </c>
    </row>
    <row r="1355" spans="1:2" x14ac:dyDescent="0.3">
      <c r="A1355" s="16">
        <v>901333323</v>
      </c>
      <c r="B1355" s="17" t="s">
        <v>2527</v>
      </c>
    </row>
    <row r="1356" spans="1:2" x14ac:dyDescent="0.3">
      <c r="A1356" s="16">
        <v>901333459</v>
      </c>
      <c r="B1356" s="17" t="s">
        <v>2528</v>
      </c>
    </row>
    <row r="1357" spans="1:2" x14ac:dyDescent="0.3">
      <c r="A1357" s="16">
        <v>901333803</v>
      </c>
      <c r="B1357" s="17" t="s">
        <v>2529</v>
      </c>
    </row>
    <row r="1358" spans="1:2" x14ac:dyDescent="0.3">
      <c r="A1358" s="16">
        <v>901334330</v>
      </c>
      <c r="B1358" s="17" t="s">
        <v>2530</v>
      </c>
    </row>
    <row r="1359" spans="1:2" x14ac:dyDescent="0.3">
      <c r="A1359" s="16">
        <v>901334506</v>
      </c>
      <c r="B1359" s="17" t="s">
        <v>2531</v>
      </c>
    </row>
    <row r="1360" spans="1:2" x14ac:dyDescent="0.3">
      <c r="A1360" s="16">
        <v>901337779</v>
      </c>
      <c r="B1360" s="17" t="s">
        <v>2532</v>
      </c>
    </row>
    <row r="1361" spans="1:2" x14ac:dyDescent="0.3">
      <c r="A1361" s="16">
        <v>901337967</v>
      </c>
      <c r="B1361" s="17" t="s">
        <v>2533</v>
      </c>
    </row>
    <row r="1362" spans="1:2" x14ac:dyDescent="0.3">
      <c r="A1362" s="16">
        <v>901340441</v>
      </c>
      <c r="B1362" s="17" t="s">
        <v>2534</v>
      </c>
    </row>
    <row r="1363" spans="1:2" x14ac:dyDescent="0.3">
      <c r="A1363" s="16">
        <v>901341992</v>
      </c>
      <c r="B1363" s="17" t="s">
        <v>2535</v>
      </c>
    </row>
    <row r="1364" spans="1:2" x14ac:dyDescent="0.3">
      <c r="A1364" s="16">
        <v>901343128</v>
      </c>
      <c r="B1364" s="17" t="s">
        <v>2536</v>
      </c>
    </row>
    <row r="1365" spans="1:2" x14ac:dyDescent="0.3">
      <c r="A1365" s="16">
        <v>901343659</v>
      </c>
      <c r="B1365" s="17" t="s">
        <v>2537</v>
      </c>
    </row>
    <row r="1366" spans="1:2" x14ac:dyDescent="0.3">
      <c r="A1366" s="16">
        <v>990659065</v>
      </c>
      <c r="B1366" s="17" t="s">
        <v>2538</v>
      </c>
    </row>
    <row r="1367" spans="1:2" x14ac:dyDescent="0.3">
      <c r="A1367" s="16">
        <v>900404019</v>
      </c>
      <c r="B1367" s="17" t="s">
        <v>2539</v>
      </c>
    </row>
    <row r="1368" spans="1:2" x14ac:dyDescent="0.3">
      <c r="A1368" s="16">
        <v>800161832</v>
      </c>
      <c r="B1368" s="17" t="s">
        <v>2540</v>
      </c>
    </row>
    <row r="1369" spans="1:2" x14ac:dyDescent="0.3">
      <c r="A1369" s="16">
        <v>900548374</v>
      </c>
      <c r="B1369" s="17" t="s">
        <v>2541</v>
      </c>
    </row>
    <row r="1370" spans="1:2" x14ac:dyDescent="0.3">
      <c r="A1370" s="16">
        <v>900119083</v>
      </c>
      <c r="B1370" s="17" t="s">
        <v>2542</v>
      </c>
    </row>
    <row r="1371" spans="1:2" x14ac:dyDescent="0.3">
      <c r="A1371" s="16">
        <v>825002350</v>
      </c>
      <c r="B1371" s="17" t="s">
        <v>2543</v>
      </c>
    </row>
    <row r="1372" spans="1:2" x14ac:dyDescent="0.3">
      <c r="A1372" s="16">
        <v>800203044</v>
      </c>
      <c r="B1372" s="17" t="s">
        <v>2544</v>
      </c>
    </row>
    <row r="1373" spans="1:2" x14ac:dyDescent="0.3">
      <c r="A1373" s="16">
        <v>823003882</v>
      </c>
      <c r="B1373" s="17" t="s">
        <v>2545</v>
      </c>
    </row>
    <row r="1374" spans="1:2" x14ac:dyDescent="0.3">
      <c r="A1374" s="16">
        <v>860018862</v>
      </c>
      <c r="B1374" s="17" t="s">
        <v>2546</v>
      </c>
    </row>
    <row r="1375" spans="1:2" x14ac:dyDescent="0.3">
      <c r="A1375" s="16">
        <v>800158061</v>
      </c>
      <c r="B1375" s="17" t="s">
        <v>2547</v>
      </c>
    </row>
    <row r="1376" spans="1:2" x14ac:dyDescent="0.3">
      <c r="A1376" s="16">
        <v>900890827</v>
      </c>
      <c r="B1376" s="17" t="s">
        <v>2548</v>
      </c>
    </row>
    <row r="1377" spans="1:2" x14ac:dyDescent="0.3">
      <c r="A1377" s="16">
        <v>830044501</v>
      </c>
      <c r="B1377" s="17" t="s">
        <v>2549</v>
      </c>
    </row>
    <row r="1378" spans="1:2" x14ac:dyDescent="0.3">
      <c r="A1378" s="16">
        <v>800239894</v>
      </c>
      <c r="B1378" s="17" t="s">
        <v>2550</v>
      </c>
    </row>
    <row r="1379" spans="1:2" x14ac:dyDescent="0.3">
      <c r="A1379" s="16">
        <v>800044589</v>
      </c>
      <c r="B1379" s="17" t="s">
        <v>2551</v>
      </c>
    </row>
    <row r="1380" spans="1:2" x14ac:dyDescent="0.3">
      <c r="A1380" s="16">
        <v>900131241</v>
      </c>
      <c r="B1380" s="17" t="s">
        <v>2552</v>
      </c>
    </row>
    <row r="1381" spans="1:2" x14ac:dyDescent="0.3">
      <c r="A1381" s="16">
        <v>900915653</v>
      </c>
      <c r="B1381" s="17" t="s">
        <v>2553</v>
      </c>
    </row>
    <row r="1382" spans="1:2" x14ac:dyDescent="0.3">
      <c r="A1382" s="16">
        <v>800156742</v>
      </c>
      <c r="B1382" s="17" t="s">
        <v>2554</v>
      </c>
    </row>
    <row r="1383" spans="1:2" x14ac:dyDescent="0.3">
      <c r="A1383" s="16">
        <v>891409065</v>
      </c>
      <c r="B1383" s="17" t="s">
        <v>2555</v>
      </c>
    </row>
    <row r="1384" spans="1:2" x14ac:dyDescent="0.3">
      <c r="A1384" s="16">
        <v>891190195</v>
      </c>
      <c r="B1384" s="17" t="s">
        <v>2556</v>
      </c>
    </row>
    <row r="1385" spans="1:2" x14ac:dyDescent="0.3">
      <c r="A1385" s="16">
        <v>890805034</v>
      </c>
      <c r="B1385" s="17" t="s">
        <v>2557</v>
      </c>
    </row>
    <row r="1386" spans="1:2" x14ac:dyDescent="0.3">
      <c r="A1386" s="16">
        <v>900399581</v>
      </c>
      <c r="B1386" s="17" t="s">
        <v>2558</v>
      </c>
    </row>
    <row r="1387" spans="1:2" x14ac:dyDescent="0.3">
      <c r="A1387" s="16">
        <v>900486066</v>
      </c>
      <c r="B1387" s="17" t="s">
        <v>2559</v>
      </c>
    </row>
    <row r="1388" spans="1:2" x14ac:dyDescent="0.3">
      <c r="A1388" s="16">
        <v>800220054</v>
      </c>
      <c r="B1388" s="17" t="s">
        <v>2560</v>
      </c>
    </row>
    <row r="1389" spans="1:2" x14ac:dyDescent="0.3">
      <c r="A1389" s="16">
        <v>800242730</v>
      </c>
      <c r="B1389" s="17" t="s">
        <v>2561</v>
      </c>
    </row>
    <row r="1390" spans="1:2" x14ac:dyDescent="0.3">
      <c r="A1390" s="16">
        <v>900217372</v>
      </c>
      <c r="B1390" s="17" t="s">
        <v>2562</v>
      </c>
    </row>
    <row r="1391" spans="1:2" x14ac:dyDescent="0.3">
      <c r="A1391" s="16">
        <v>890706125</v>
      </c>
      <c r="B1391" s="17" t="s">
        <v>2563</v>
      </c>
    </row>
    <row r="1392" spans="1:2" x14ac:dyDescent="0.3">
      <c r="A1392" s="16">
        <v>800153890</v>
      </c>
      <c r="B1392" s="17" t="s">
        <v>2564</v>
      </c>
    </row>
    <row r="1393" spans="1:2" x14ac:dyDescent="0.3">
      <c r="A1393" s="16">
        <v>900386020</v>
      </c>
      <c r="B1393" s="17" t="s">
        <v>2565</v>
      </c>
    </row>
    <row r="1394" spans="1:2" x14ac:dyDescent="0.3">
      <c r="A1394" s="16">
        <v>891500913</v>
      </c>
      <c r="B1394" s="17" t="s">
        <v>2566</v>
      </c>
    </row>
    <row r="1395" spans="1:2" x14ac:dyDescent="0.3">
      <c r="A1395" s="16">
        <v>900284184</v>
      </c>
      <c r="B1395" s="17" t="s">
        <v>2567</v>
      </c>
    </row>
    <row r="1396" spans="1:2" x14ac:dyDescent="0.3">
      <c r="A1396" s="16">
        <v>800200379</v>
      </c>
      <c r="B1396" s="17" t="s">
        <v>2568</v>
      </c>
    </row>
    <row r="1397" spans="1:2" x14ac:dyDescent="0.3">
      <c r="A1397" s="16">
        <v>809003662</v>
      </c>
      <c r="B1397" s="17" t="s">
        <v>2569</v>
      </c>
    </row>
    <row r="1398" spans="1:2" x14ac:dyDescent="0.3">
      <c r="A1398" s="16">
        <v>800228194</v>
      </c>
      <c r="B1398" s="17" t="s">
        <v>2570</v>
      </c>
    </row>
    <row r="1399" spans="1:2" x14ac:dyDescent="0.3">
      <c r="A1399" s="16">
        <v>800137682</v>
      </c>
      <c r="B1399" s="17" t="s">
        <v>2571</v>
      </c>
    </row>
    <row r="1400" spans="1:2" x14ac:dyDescent="0.3">
      <c r="A1400" s="16">
        <v>891190180</v>
      </c>
      <c r="B1400" s="17" t="s">
        <v>2572</v>
      </c>
    </row>
    <row r="1401" spans="1:2" x14ac:dyDescent="0.3">
      <c r="A1401" s="16">
        <v>800137979</v>
      </c>
      <c r="B1401" s="17" t="s">
        <v>2573</v>
      </c>
    </row>
    <row r="1402" spans="1:2" x14ac:dyDescent="0.3">
      <c r="A1402" s="16">
        <v>800055951</v>
      </c>
      <c r="B1402" s="17" t="s">
        <v>2574</v>
      </c>
    </row>
    <row r="1403" spans="1:2" x14ac:dyDescent="0.3">
      <c r="A1403" s="16">
        <v>800205898</v>
      </c>
      <c r="B1403" s="17" t="s">
        <v>2575</v>
      </c>
    </row>
    <row r="1404" spans="1:2" x14ac:dyDescent="0.3">
      <c r="A1404" s="16">
        <v>820002550</v>
      </c>
      <c r="B1404" s="17" t="s">
        <v>2576</v>
      </c>
    </row>
    <row r="1405" spans="1:2" x14ac:dyDescent="0.3">
      <c r="A1405" s="16">
        <v>806009116</v>
      </c>
      <c r="B1405" s="17" t="s">
        <v>2577</v>
      </c>
    </row>
    <row r="1406" spans="1:2" x14ac:dyDescent="0.3">
      <c r="A1406" s="16">
        <v>900192975</v>
      </c>
      <c r="B1406" s="17" t="s">
        <v>2578</v>
      </c>
    </row>
    <row r="1407" spans="1:2" x14ac:dyDescent="0.3">
      <c r="A1407" s="16">
        <v>800188651</v>
      </c>
      <c r="B1407" s="17" t="s">
        <v>2579</v>
      </c>
    </row>
    <row r="1408" spans="1:2" x14ac:dyDescent="0.3">
      <c r="A1408" s="16">
        <v>812003965</v>
      </c>
      <c r="B1408" s="17" t="s">
        <v>2580</v>
      </c>
    </row>
    <row r="1409" spans="1:2" x14ac:dyDescent="0.3">
      <c r="A1409" s="16">
        <v>900257499</v>
      </c>
      <c r="B1409" s="17" t="s">
        <v>2581</v>
      </c>
    </row>
    <row r="1410" spans="1:2" x14ac:dyDescent="0.3">
      <c r="A1410" s="16">
        <v>900149058</v>
      </c>
      <c r="B1410" s="17" t="s">
        <v>2582</v>
      </c>
    </row>
    <row r="1411" spans="1:2" x14ac:dyDescent="0.3">
      <c r="A1411" s="16">
        <v>800226976</v>
      </c>
      <c r="B1411" s="17" t="s">
        <v>2583</v>
      </c>
    </row>
    <row r="1412" spans="1:2" x14ac:dyDescent="0.3">
      <c r="A1412" s="16">
        <v>800164497</v>
      </c>
      <c r="B1412" s="17" t="s">
        <v>2584</v>
      </c>
    </row>
    <row r="1413" spans="1:2" x14ac:dyDescent="0.3">
      <c r="A1413" s="16">
        <v>818002136</v>
      </c>
      <c r="B1413" s="17" t="s">
        <v>2585</v>
      </c>
    </row>
    <row r="1414" spans="1:2" x14ac:dyDescent="0.3">
      <c r="A1414" s="16">
        <v>901245812</v>
      </c>
      <c r="B1414" s="17" t="s">
        <v>2586</v>
      </c>
    </row>
    <row r="1415" spans="1:2" x14ac:dyDescent="0.3">
      <c r="A1415" s="16">
        <v>890314970</v>
      </c>
      <c r="B1415" s="17" t="s">
        <v>2587</v>
      </c>
    </row>
    <row r="1416" spans="1:2" x14ac:dyDescent="0.3">
      <c r="A1416" s="16">
        <v>900403098</v>
      </c>
      <c r="B1416" s="17" t="s">
        <v>2588</v>
      </c>
    </row>
    <row r="1417" spans="1:2" x14ac:dyDescent="0.3">
      <c r="A1417" s="16">
        <v>800240386</v>
      </c>
      <c r="B1417" s="17" t="s">
        <v>2589</v>
      </c>
    </row>
    <row r="1418" spans="1:2" x14ac:dyDescent="0.3">
      <c r="A1418" s="16">
        <v>890115132</v>
      </c>
      <c r="B1418" s="17" t="s">
        <v>2590</v>
      </c>
    </row>
    <row r="1419" spans="1:2" x14ac:dyDescent="0.3">
      <c r="A1419" s="16">
        <v>811008200</v>
      </c>
      <c r="B1419" s="17" t="s">
        <v>2591</v>
      </c>
    </row>
    <row r="1420" spans="1:2" x14ac:dyDescent="0.3">
      <c r="A1420" s="16">
        <v>800136798</v>
      </c>
      <c r="B1420" s="17" t="s">
        <v>2592</v>
      </c>
    </row>
    <row r="1421" spans="1:2" x14ac:dyDescent="0.3">
      <c r="A1421" s="16">
        <v>800241242</v>
      </c>
      <c r="B1421" s="17" t="s">
        <v>2593</v>
      </c>
    </row>
    <row r="1422" spans="1:2" x14ac:dyDescent="0.3">
      <c r="A1422" s="16">
        <v>800197760</v>
      </c>
      <c r="B1422" s="17" t="s">
        <v>2594</v>
      </c>
    </row>
    <row r="1423" spans="1:2" x14ac:dyDescent="0.3">
      <c r="A1423" s="16">
        <v>800137102</v>
      </c>
      <c r="B1423" s="17" t="s">
        <v>2595</v>
      </c>
    </row>
    <row r="1424" spans="1:2" x14ac:dyDescent="0.3">
      <c r="A1424" s="16">
        <v>800222395</v>
      </c>
      <c r="B1424" s="17" t="s">
        <v>2596</v>
      </c>
    </row>
    <row r="1425" spans="1:2" x14ac:dyDescent="0.3">
      <c r="A1425" s="16">
        <v>830125802</v>
      </c>
      <c r="B1425" s="17" t="s">
        <v>2597</v>
      </c>
    </row>
    <row r="1426" spans="1:2" x14ac:dyDescent="0.3">
      <c r="A1426" s="16">
        <v>800188645</v>
      </c>
      <c r="B1426" s="17" t="s">
        <v>2598</v>
      </c>
    </row>
    <row r="1427" spans="1:2" x14ac:dyDescent="0.3">
      <c r="A1427" s="16">
        <v>806006345</v>
      </c>
      <c r="B1427" s="17" t="s">
        <v>2599</v>
      </c>
    </row>
    <row r="1428" spans="1:2" x14ac:dyDescent="0.3">
      <c r="A1428" s="16">
        <v>800186486</v>
      </c>
      <c r="B1428" s="17" t="s">
        <v>2600</v>
      </c>
    </row>
    <row r="1429" spans="1:2" x14ac:dyDescent="0.3">
      <c r="A1429" s="16">
        <v>800247708</v>
      </c>
      <c r="B1429" s="17" t="s">
        <v>2601</v>
      </c>
    </row>
    <row r="1430" spans="1:2" x14ac:dyDescent="0.3">
      <c r="A1430" s="16">
        <v>892099280</v>
      </c>
      <c r="B1430" s="17" t="s">
        <v>2602</v>
      </c>
    </row>
    <row r="1431" spans="1:2" x14ac:dyDescent="0.3">
      <c r="A1431" s="16">
        <v>901219075</v>
      </c>
      <c r="B1431" s="17" t="s">
        <v>2603</v>
      </c>
    </row>
    <row r="1432" spans="1:2" x14ac:dyDescent="0.3">
      <c r="A1432" s="16">
        <v>800143673</v>
      </c>
      <c r="B1432" s="17" t="s">
        <v>2604</v>
      </c>
    </row>
    <row r="1433" spans="1:2" x14ac:dyDescent="0.3">
      <c r="A1433" s="16">
        <v>890102416</v>
      </c>
      <c r="B1433" s="17" t="s">
        <v>2605</v>
      </c>
    </row>
    <row r="1434" spans="1:2" x14ac:dyDescent="0.3">
      <c r="A1434" s="16">
        <v>800232932</v>
      </c>
      <c r="B1434" s="17" t="s">
        <v>2606</v>
      </c>
    </row>
    <row r="1435" spans="1:2" x14ac:dyDescent="0.3">
      <c r="A1435" s="16">
        <v>890208542</v>
      </c>
      <c r="B1435" s="17" t="s">
        <v>2607</v>
      </c>
    </row>
    <row r="1436" spans="1:2" x14ac:dyDescent="0.3">
      <c r="A1436" s="16">
        <v>800249847</v>
      </c>
      <c r="B1436" s="17" t="s">
        <v>2608</v>
      </c>
    </row>
    <row r="1437" spans="1:2" x14ac:dyDescent="0.3">
      <c r="A1437" s="16">
        <v>813009965</v>
      </c>
      <c r="B1437" s="17" t="s">
        <v>2609</v>
      </c>
    </row>
    <row r="1438" spans="1:2" x14ac:dyDescent="0.3">
      <c r="A1438" s="16">
        <v>901290236</v>
      </c>
      <c r="B1438" s="17" t="s">
        <v>2610</v>
      </c>
    </row>
    <row r="1439" spans="1:2" x14ac:dyDescent="0.3">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paula andrea castrillon</cp:lastModifiedBy>
  <cp:lastPrinted>2020-12-11T17:12:38Z</cp:lastPrinted>
  <dcterms:created xsi:type="dcterms:W3CDTF">2020-10-14T21:57:42Z</dcterms:created>
  <dcterms:modified xsi:type="dcterms:W3CDTF">2020-12-30T01:37:01Z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