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60" windowWidth="20730" windowHeight="11100"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<sst xmlns="http://schemas.openxmlformats.org/spreadsheetml/2006/main" count="4920" uniqueCount="2775">
  <si>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</si>
  <si>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</si>
  <si>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</si>
  <si>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</si>
  <si>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</si>
  <si>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</si>
  <si>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</si>
  <si>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</si>
  <si>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</si>
  <si>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</si>
  <si>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</si>
  <si>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</si>
  <si>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</si>
  <si>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</si>
  <si>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</si>
  <si>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</si>
  <si>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</si>
  <si>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</si>
  <si>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</si>
  <si>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</si>
  <si>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</si>
  <si>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</si>
  <si>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</si>
  <si>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</si>
  <si>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</si>
  <si>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</si>
  <si>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</si>
  <si>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</si>
  <si>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</si>
  <si>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</si>
  <si>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</si>
  <si>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</si>
  <si>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</si>
  <si>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</si>
  <si>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</si>
  <si>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</si>
  <si>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</si>
  <si>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</si>
  <si>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</si>
  <si>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</si>
  <si>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</si>
  <si>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</si>
  <si>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</si>
  <si>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</si>
  <si>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</si>
  <si>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</si>
  <si>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</si>
  <si>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</si>
  <si>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</si>
  <si>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</si>
  <si>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</si>
  <si>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</si>
  <si>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</si>
  <si>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</si>
  <si>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</si>
  <si>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</si>
  <si>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</si>
  <si>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</si>
  <si>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</si>
  <si>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</si>
  <si>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</si>
  <si>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</si>
  <si>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</si>
  <si>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</si>
  <si>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</si>
  <si>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</si>
  <si>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</si>
  <si>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</si>
  <si>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</si>
  <si>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</si>
  <si>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</si>
  <si>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</si>
  <si>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</si>
  <si>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</si>
  <si>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</si>
  <si>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</si>
  <si>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</si>
  <si>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</si>
  <si>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</si>
  <si>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</si>
  <si>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</si>
  <si>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</si>
  <si>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</si>
  <si>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</si>
  <si>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</si>
  <si>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</si>
  <si>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</si>
  <si>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</si>
  <si>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</si>
  <si>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</si>
  <si>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</si>
  <si>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</si>
  <si>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</si>
  <si>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</si>
  <si>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</si>
  <si>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</si>
  <si>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</si>
  <si>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</si>
  <si>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</si>
  <si>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</si>
  <si>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</si>
  <si>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</si>
  <si>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</si>
  <si>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</si>
  <si>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</si>
  <si>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</si>
  <si>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</si>
  <si>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</si>
  <si>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</si>
  <si>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</si>
  <si>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</si>
  <si>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</si>
  <si>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</si>
  <si>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</si>
  <si>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</si>
  <si>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</si>
  <si>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</si>
  <si>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</si>
  <si>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</si>
  <si>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</si>
  <si>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</si>
  <si>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</si>
  <si>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</si>
  <si>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</si>
  <si>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</si>
  <si>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</si>
  <si>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</si>
  <si>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</si>
  <si>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</si>
  <si>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</si>
  <si>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</si>
  <si>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</si>
  <si>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</si>
  <si>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</si>
  <si>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</si>
  <si>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</si>
  <si>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</si>
  <si>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</si>
  <si>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</si>
  <si>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</si>
  <si>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</si>
  <si>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</si>
  <si>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</si>
  <si>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</si>
  <si>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</si>
  <si>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</si>
  <si>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</si>
  <si>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</si>
  <si>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</si>
  <si>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</si>
  <si>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</si>
  <si>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</si>
  <si>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</si>
  <si>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</si>
  <si>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</si>
  <si>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</si>
  <si>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</si>
  <si>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</si>
  <si>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</si>
  <si>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</si>
  <si>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</si>
  <si>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</si>
  <si>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</si>
  <si>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</si>
  <si>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</si>
  <si>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</si>
  <si>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</si>
  <si>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</si>
  <si>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</si>
  <si>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</si>
  <si>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</si>
  <si>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</si>
  <si>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</si>
  <si>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</si>
  <si>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</si>
  <si>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</si>
  <si>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</si>
  <si>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</si>
  <si>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</si>
  <si>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</si>
  <si>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</si>
  <si>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</si>
  <si>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</si>
  <si>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</si>
  <si>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</si>
  <si>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</si>
  <si>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</si>
  <si>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</si>
  <si>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</si>
  <si>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</si>
  <si>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</si>
  <si>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</si>
  <si>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</si>
  <si>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</si>
  <si>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</si>
  <si>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</si>
  <si>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</si>
  <si>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</si>
  <si>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</si>
  <si>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</si>
  <si>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</si>
  <si>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</si>
  <si>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</si>
  <si>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</si>
  <si>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</si>
  <si>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</si>
  <si>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</si>
  <si>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</si>
  <si>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</si>
  <si>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</si>
  <si>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</si>
  <si>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</si>
  <si>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</si>
  <si>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</si>
  <si>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</si>
  <si>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</si>
  <si>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</si>
  <si>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</si>
  <si>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</si>
  <si>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</si>
  <si>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</si>
  <si>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</si>
  <si>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</si>
  <si>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</si>
  <si>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</si>
  <si>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</si>
  <si>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</si>
  <si>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</si>
  <si>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</si>
  <si>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</si>
  <si>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</si>
  <si>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</si>
  <si>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</si>
  <si>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</si>
  <si>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</si>
  <si>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</si>
  <si>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</si>
  <si>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</si>
  <si>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</si>
  <si>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</si>
  <si>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</si>
  <si>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</si>
  <si>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</si>
  <si>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</si>
  <si>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</si>
  <si>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</si>
  <si>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</si>
  <si>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</si>
  <si>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</si>
  <si>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</si>
  <si>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</si>
  <si>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</si>
  <si>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</si>
  <si>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</si>
  <si>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</si>
  <si>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</si>
  <si>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</si>
  <si>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</si>
  <si>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</si>
  <si>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</si>
  <si>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</si>
  <si>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</si>
  <si>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</si>
  <si>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</si>
  <si>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</si>
  <si>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</si>
  <si>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</si>
  <si>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</si>
  <si>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</si>
  <si>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</si>
  <si>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</si>
  <si>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</si>
  <si>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</si>
  <si>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</si>
  <si>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</si>
  <si>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</si>
  <si>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</si>
  <si>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</si>
  <si>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</si>
  <si>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</si>
  <si>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</si>
  <si>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</si>
  <si>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</si>
  <si>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</si>
  <si>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</si>
  <si>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</si>
  <si>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</si>
  <si>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</si>
  <si>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</si>
  <si>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</si>
  <si>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</si>
  <si>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</si>
  <si>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</si>
  <si>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</si>
  <si>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</si>
  <si>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</si>
  <si>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</si>
  <si>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</si>
  <si>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</si>
  <si>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</si>
  <si>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</si>
  <si>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</si>
  <si>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</si>
  <si>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</si>
  <si>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</si>
  <si>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</si>
  <si>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</si>
  <si>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</si>
  <si>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</si>
  <si>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</si>
  <si>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</si>
  <si>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</si>
  <si>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</si>
  <si>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</si>
  <si>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</si>
  <si>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</si>
  <si>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</si>
  <si>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</si>
  <si>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</si>
  <si>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</si>
  <si>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</si>
  <si>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</si>
  <si>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</si>
  <si>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</si>
  <si>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</si>
  <si>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</si>
  <si>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</si>
  <si>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</si>
  <si>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</si>
  <si>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</si>
  <si>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</si>
  <si>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</si>
  <si>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</si>
  <si>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</si>
  <si>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</si>
  <si>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</si>
  <si>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</si>
  <si>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</si>
  <si>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</si>
  <si>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</si>
  <si>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</si>
  <si>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</si>
  <si>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</si>
  <si>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</si>
  <si>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</si>
  <si>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</si>
  <si>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</si>
  <si>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</si>
  <si>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</si>
  <si>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</si>
  <si>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</si>
  <si>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</si>
  <si>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</si>
  <si>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</si>
  <si>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</si>
  <si>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</si>
  <si>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</si>
  <si>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</si>
  <si>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</si>
  <si>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</si>
  <si>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</si>
  <si>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</si>
  <si>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</si>
  <si>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</si>
  <si>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</si>
  <si>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</si>
  <si>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</si>
  <si>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</si>
  <si>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</si>
  <si>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</si>
  <si>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</si>
  <si>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</si>
  <si>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</si>
  <si>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</si>
  <si>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</si>
  <si>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</si>
  <si>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</si>
  <si>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</si>
  <si>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</si>
  <si>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</si>
  <si>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</si>
  <si>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</si>
  <si>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</si>
  <si>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</si>
  <si>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</si>
  <si>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</si>
  <si>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</si>
  <si>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</si>
  <si>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</si>
  <si>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</si>
  <si>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</si>
  <si>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</si>
  <si>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</si>
  <si>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</si>
  <si>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</si>
  <si>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</si>
  <si>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</si>
  <si>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</si>
  <si>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</si>
  <si>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</si>
  <si>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</si>
  <si>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</si>
  <si>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</si>
  <si>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</si>
  <si>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</si>
  <si>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</si>
  <si>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</si>
  <si>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</si>
  <si>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</si>
  <si>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</si>
  <si>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</si>
  <si>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</si>
  <si>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</si>
  <si>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</si>
  <si>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</si>
  <si>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</si>
  <si>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</si>
  <si>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</si>
  <si>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</si>
  <si>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</si>
  <si>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</si>
  <si>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</si>
  <si>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</si>
  <si>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</si>
  <si>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</si>
  <si>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</si>
  <si>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</si>
  <si>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</si>
  <si>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</si>
  <si>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</si>
  <si>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</si>
  <si>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</si>
  <si>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</si>
  <si>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</si>
  <si>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</si>
  <si>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</si>
  <si>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</si>
  <si>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</si>
  <si>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</si>
  <si>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</si>
  <si>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</si>
  <si>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</si>
  <si>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</si>
  <si>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</si>
  <si>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</si>
  <si>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</si>
  <si>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</si>
  <si>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</si>
  <si>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</si>
  <si>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</si>
  <si>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</si>
  <si>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</si>
  <si>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</si>
  <si>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</si>
  <si>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</si>
  <si>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</si>
  <si>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</si>
  <si>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</si>
  <si>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</si>
  <si>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</si>
  <si>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</si>
  <si>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</si>
  <si>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</si>
  <si>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</si>
  <si>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</si>
  <si>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</si>
  <si>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</si>
  <si>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</si>
  <si>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</si>
  <si>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</si>
  <si>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</si>
  <si>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</si>
  <si>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</si>
  <si>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</si>
  <si>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</si>
  <si>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</si>
  <si>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</si>
  <si>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</si>
  <si>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</si>
  <si>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</si>
  <si>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</si>
  <si>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</si>
  <si>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</si>
  <si>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</si>
  <si>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</si>
  <si>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</si>
  <si>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</si>
  <si>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</si>
  <si>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</si>
  <si>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</si>
  <si>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</si>
  <si>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</si>
  <si>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</si>
  <si>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</si>
  <si>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</si>
  <si>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</si>
  <si>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</si>
  <si>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</si>
  <si>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</si>
  <si>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</si>
  <si>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</si>
  <si>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</si>
  <si>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</si>
  <si>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</si>
  <si>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</si>
  <si>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</si>
  <si>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</si>
  <si>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</si>
  <si>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</si>
  <si>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</si>
  <si>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</si>
  <si>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</si>
  <si>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</si>
  <si>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</si>
  <si>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</si>
  <si>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</si>
  <si>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</si>
  <si>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</si>
  <si>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</si>
  <si>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</si>
  <si>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</si>
  <si>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</si>
  <si>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</si>
  <si>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</si>
  <si>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</si>
  <si>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</si>
  <si>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</si>
  <si>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</si>
  <si>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</si>
  <si>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</si>
  <si>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</si>
  <si>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</si>
  <si>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</si>
  <si>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</si>
  <si>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</si>
  <si>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</si>
  <si>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</si>
  <si>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</si>
  <si>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</si>
  <si>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</si>
  <si>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</si>
  <si>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</si>
  <si>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</si>
  <si>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</si>
  <si>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</si>
  <si>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</si>
  <si>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</si>
  <si>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</si>
  <si>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</si>
  <si>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</si>
  <si>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</si>
  <si>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</si>
  <si>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</si>
  <si>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</si>
  <si>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</si>
  <si>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</si>
  <si>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</si>
  <si>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</si>
  <si>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</si>
  <si>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</si>
  <si>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</si>
  <si>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</si>
  <si>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</si>
  <si>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</si>
  <si>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</si>
  <si>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</si>
  <si>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</si>
  <si>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</si>
  <si>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</si>
  <si>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</si>
  <si>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</si>
  <si>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</si>
  <si>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</si>
  <si>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</si>
  <si>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</si>
  <si>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</si>
  <si>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</si>
  <si>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</si>
  <si>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</si>
  <si>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</si>
  <si>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</si>
  <si>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</si>
  <si>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</si>
  <si>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</si>
  <si>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</si>
  <si>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</si>
  <si>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</si>
  <si>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</si>
  <si>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</si>
  <si>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</si>
  <si>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</si>
  <si>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</si>
  <si>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</si>
  <si>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</si>
  <si>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</si>
  <si>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</si>
  <si>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</si>
  <si>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</si>
  <si>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</si>
  <si>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</si>
  <si>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</si>
  <si>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</si>
  <si>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</si>
  <si>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</si>
  <si>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</si>
  <si>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</si>
  <si>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</si>
  <si>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</si>
  <si>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</si>
  <si>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</si>
  <si>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</si>
  <si>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</si>
  <si>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</si>
  <si>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</si>
  <si>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</si>
  <si>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</si>
  <si>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</si>
  <si>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</si>
  <si>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</si>
  <si>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</si>
  <si>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</si>
  <si>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</si>
  <si>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</si>
  <si>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</si>
  <si>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</si>
  <si>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</si>
  <si>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</si>
  <si>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</si>
  <si>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</si>
  <si>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</si>
  <si>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</si>
  <si>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</si>
  <si>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</si>
  <si>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</si>
  <si>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</si>
  <si>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</si>
  <si>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</si>
  <si>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</si>
  <si>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</si>
  <si>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</si>
  <si>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</si>
  <si>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</si>
  <si>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</si>
  <si>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</si>
  <si>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</si>
  <si>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</si>
  <si>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</si>
  <si>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</si>
  <si>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</si>
  <si>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</si>
  <si>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</si>
  <si>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</si>
  <si>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</si>
  <si>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</si>
  <si>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</si>
  <si>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</si>
  <si>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</si>
  <si>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</si>
  <si>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</si>
  <si>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</si>
  <si>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</si>
  <si>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</si>
  <si>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</si>
  <si>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</si>
  <si>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</si>
  <si>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</si>
  <si>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</si>
  <si>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</si>
  <si>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</si>
  <si>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</si>
  <si>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</si>
  <si>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</si>
  <si>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</si>
  <si>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</si>
  <si>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</si>
  <si>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</si>
  <si>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</si>
  <si>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</si>
  <si>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</si>
  <si>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</si>
  <si>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</si>
  <si>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</si>
  <si>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</si>
  <si>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</si>
  <si>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</si>
  <si>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</si>
  <si>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</si>
  <si>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</si>
  <si>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</si>
  <si>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</si>
  <si>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</si>
  <si>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</si>
  <si>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</si>
  <si>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</si>
  <si>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</si>
  <si>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</si>
  <si>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</si>
  <si>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</si>
  <si>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</si>
  <si>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</si>
  <si>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</si>
  <si>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</si>
  <si>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</si>
  <si>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</si>
  <si>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</si>
  <si>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</si>
  <si>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</si>
  <si>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</si>
  <si>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</si>
  <si>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</si>
  <si>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</si>
  <si>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</si>
  <si>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</si>
  <si>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</si>
  <si>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</si>
  <si>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</si>
  <si>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</si>
  <si>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</si>
  <si>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</si>
  <si>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</si>
  <si>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</si>
  <si>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</si>
  <si>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</si>
  <si>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</si>
  <si>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</si>
  <si>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</si>
  <si>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</si>
  <si>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</si>
  <si>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</si>
  <si>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</si>
  <si>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</si>
  <si>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</si>
  <si>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</si>
  <si>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</si>
  <si>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</si>
  <si>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</si>
  <si>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</si>
  <si>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</si>
  <si>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</si>
  <si>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</si>
  <si>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</si>
  <si>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</si>
  <si>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</si>
  <si>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</si>
  <si>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</si>
  <si>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</si>
  <si>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</si>
  <si>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</si>
  <si>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</si>
  <si>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</si>
  <si>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</si>
  <si>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</si>
  <si>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</si>
  <si>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</si>
  <si>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</si>
  <si>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</si>
  <si>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</si>
  <si>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</si>
  <si>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</si>
  <si>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</si>
  <si>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</si>
  <si>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</si>
  <si>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</si>
  <si>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</si>
  <si>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</si>
  <si>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</si>
  <si>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</si>
  <si>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</si>
  <si>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</si>
  <si>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</si>
  <si>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</si>
  <si>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</si>
  <si>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</si>
  <si>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</si>
  <si>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</si>
  <si>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</si>
  <si>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</si>
  <si>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</si>
  <si>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</si>
  <si>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</si>
  <si>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</si>
  <si>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</si>
  <si>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</si>
  <si>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</si>
  <si>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</si>
  <si>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</si>
  <si>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</si>
  <si>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</si>
  <si>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</si>
  <si>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</si>
  <si>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</si>
  <si>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</si>
  <si>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</si>
  <si>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</si>
  <si>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</si>
  <si>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</si>
  <si>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</si>
  <si>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</si>
  <si>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</si>
  <si>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</si>
  <si>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</si>
  <si>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</si>
  <si>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</si>
  <si>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</si>
  <si>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</si>
  <si>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</si>
  <si>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</si>
  <si>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</si>
  <si>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</si>
  <si>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</si>
  <si>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</si>
  <si>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</si>
  <si>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</si>
  <si>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</si>
  <si>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</si>
  <si>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</si>
  <si>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</si>
  <si>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</si>
  <si>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</si>
  <si>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</si>
  <si>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</si>
  <si>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</si>
  <si>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</si>
  <si>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</si>
  <si>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</si>
  <si>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</si>
  <si>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</si>
  <si>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</si>
  <si>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</si>
  <si>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</si>
  <si>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</si>
  <si>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</si>
  <si>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</si>
  <si>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</si>
  <si>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</si>
  <si>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</si>
  <si>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</si>
  <si>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</si>
  <si>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</si>
  <si>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</si>
  <si>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</si>
  <si>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</si>
  <si>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</si>
  <si>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</si>
  <si>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</si>
  <si>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</si>
  <si>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</si>
  <si>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</si>
  <si>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</si>
  <si>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</si>
  <si>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</si>
  <si>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</si>
  <si>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</si>
  <si>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</si>
  <si>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</si>
  <si>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</si>
  <si>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</si>
  <si>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</si>
  <si>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</si>
  <si>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</si>
  <si>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</si>
  <si>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</si>
  <si>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</si>
  <si>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</si>
  <si>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</si>
  <si>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</si>
  <si>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</si>
  <si>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</si>
  <si>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</si>
  <si>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</si>
  <si>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</si>
  <si>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</si>
  <si>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</si>
  <si>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</si>
  <si>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</si>
  <si>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</si>
  <si>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</si>
  <si>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</si>
  <si>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</si>
  <si>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</si>
  <si>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</si>
  <si>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</si>
  <si>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</si>
  <si>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</si>
  <si>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</si>
  <si>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</si>
  <si>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</si>
  <si>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</si>
  <si>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</si>
  <si>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</si>
  <si>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</si>
  <si>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</si>
  <si>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</si>
  <si>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</si>
  <si>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</si>
  <si>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</si>
  <si>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</si>
  <si>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</si>
  <si>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</si>
  <si>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</si>
  <si>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</si>
  <si>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</si>
  <si>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</si>
  <si>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</si>
  <si>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</si>
  <si>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</si>
  <si>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</si>
  <si>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</si>
  <si>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</si>
  <si>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</si>
  <si>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</si>
  <si>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</si>
  <si>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</si>
  <si>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</si>
  <si>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</si>
  <si>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</si>
  <si>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</si>
  <si>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</si>
  <si>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</si>
  <si>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</si>
  <si>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</si>
  <si>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</si>
  <si>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</si>
  <si>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</si>
  <si>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</si>
  <si>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</si>
  <si>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</si>
  <si>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</si>
  <si>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</si>
  <si>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</si>
  <si>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</si>
  <si>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</si>
  <si>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</si>
  <si>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</si>
  <si>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</si>
  <si>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</si>
  <si>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</si>
  <si>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</si>
  <si>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</si>
  <si>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</si>
  <si>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</si>
  <si>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</si>
  <si>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</si>
  <si>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</si>
  <si>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</si>
  <si>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</si>
  <si>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</si>
  <si>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</si>
  <si>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</si>
  <si>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</si>
  <si>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</si>
  <si>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</si>
  <si>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</si>
  <si>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</si>
  <si>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</si>
  <si>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</si>
  <si>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</si>
  <si>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</si>
  <si>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</si>
  <si>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</si>
  <si>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</si>
  <si>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</si>
  <si>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</si>
  <si>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</si>
  <si>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</si>
  <si>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</si>
  <si>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</si>
  <si>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</si>
  <si>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</si>
  <si>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</si>
  <si>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</si>
  <si>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</si>
  <si>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</si>
  <si>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</si>
  <si>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</si>
  <si>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</si>
  <si>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</si>
  <si>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</si>
  <si>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</si>
  <si>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</si>
  <si>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</si>
  <si>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</si>
  <si>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</si>
  <si>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</si>
  <si>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</si>
  <si>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</si>
  <si>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</si>
  <si>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</si>
  <si>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</si>
  <si>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</si>
  <si>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</si>
  <si>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</si>
  <si>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</si>
  <si>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</si>
  <si>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</si>
  <si>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</si>
  <si>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</si>
  <si>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</si>
  <si>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</si>
  <si>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</si>
  <si>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</si>
  <si>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</si>
  <si>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</si>
  <si>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</si>
  <si>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</si>
  <si>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</si>
  <si>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</si>
  <si>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</si>
  <si>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</si>
  <si>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</si>
  <si>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</si>
  <si>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</si>
  <si>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</si>
  <si>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</si>
  <si>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</si>
  <si>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</si>
  <si>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</si>
  <si>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</si>
  <si>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</si>
  <si>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</si>
  <si>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</si>
  <si>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</si>
  <si>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</si>
  <si>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</si>
  <si>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</si>
  <si>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</si>
  <si>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</si>
  <si>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</si>
  <si>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</si>
  <si>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</si>
  <si>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</si>
  <si>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</si>
  <si>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</si>
  <si>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</si>
  <si>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</si>
  <si>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</si>
  <si>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</si>
  <si>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</si>
  <si>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</si>
  <si>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</si>
  <si>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</si>
  <si>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</si>
  <si>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</si>
  <si>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</si>
  <si>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</si>
  <si>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</si>
  <si>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</si>
  <si>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</si>
  <si>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</si>
  <si>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</si>
  <si>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</si>
  <si>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</si>
  <si>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</si>
  <si>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</si>
  <si>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</si>
  <si>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</si>
  <si>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</si>
  <si>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</si>
  <si>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</si>
  <si>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</si>
  <si>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</si>
  <si>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</si>
  <si>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</si>
  <si>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</si>
  <si>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</si>
  <si>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</si>
  <si>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</si>
  <si>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</si>
  <si>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</si>
  <si>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</si>
  <si>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</si>
  <si>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</si>
  <si>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</si>
  <si>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</si>
  <si>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</si>
  <si>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</si>
  <si>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</si>
  <si>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</si>
  <si>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</si>
  <si>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</si>
  <si>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</si>
  <si>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</si>
  <si>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</si>
  <si>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</si>
  <si>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</si>
  <si>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</si>
  <si>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</si>
  <si>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</si>
  <si>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</si>
  <si>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</si>
  <si>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</si>
  <si>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</si>
  <si>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</si>
  <si>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</si>
  <si>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</si>
  <si>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</si>
  <si>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</si>
  <si>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</si>
  <si>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</si>
  <si>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</si>
  <si>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</si>
  <si>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</si>
  <si>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</si>
  <si>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</si>
  <si>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</si>
  <si>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</si>
  <si>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</si>
  <si>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</si>
  <si>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</si>
  <si>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</si>
  <si>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</si>
  <si>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</si>
  <si>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</si>
  <si>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</si>
  <si>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</si>
  <si>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</si>
  <si>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</si>
  <si>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</si>
  <si>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</si>
  <si>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</si>
  <si>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</si>
  <si>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</si>
  <si>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</si>
  <si>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</si>
  <si>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</si>
  <si>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</si>
  <si>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</si>
  <si>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</si>
  <si>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</si>
  <si>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</si>
  <si>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</si>
  <si>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</si>
  <si>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</si>
  <si>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</si>
  <si>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</si>
  <si>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</si>
  <si>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</si>
  <si>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</si>
  <si>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</si>
  <si>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</si>
  <si>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</si>
  <si>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</si>
  <si>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</si>
  <si>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</si>
  <si>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</si>
  <si>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</si>
  <si>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</si>
  <si>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</si>
  <si>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</si>
  <si>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</si>
  <si>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</si>
  <si>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</si>
  <si>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</si>
  <si>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</si>
  <si>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</si>
  <si>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</si>
  <si>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</si>
  <si>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</si>
  <si>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</si>
  <si>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</si>
  <si>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</si>
  <si>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</si>
  <si>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</si>
  <si>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</si>
  <si>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</si>
  <si>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</si>
  <si>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</si>
  <si>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</si>
  <si>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</si>
  <si>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</si>
  <si>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</si>
  <si>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</si>
  <si>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</si>
  <si>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</si>
  <si>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</si>
  <si>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</si>
  <si>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</si>
  <si>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</si>
  <si>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</si>
  <si>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</si>
  <si>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</si>
  <si>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</si>
  <si>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</si>
  <si>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</si>
  <si>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</si>
  <si>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</si>
  <si>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</si>
  <si>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</si>
  <si>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</si>
  <si>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</si>
  <si>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</si>
  <si>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</si>
  <si>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</si>
  <si>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</si>
  <si>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</si>
  <si>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</si>
  <si>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</si>
  <si>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</si>
  <si>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</si>
  <si>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</si>
  <si>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</si>
  <si>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</si>
  <si>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</si>
  <si>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</si>
  <si>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</si>
  <si>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</si>
  <si>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</si>
  <si>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</si>
  <si>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</si>
  <si>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</si>
  <si>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</si>
  <si>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</si>
  <si>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</si>
  <si>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</si>
  <si>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</si>
  <si>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</si>
  <si>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</si>
  <si>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</si>
  <si>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</si>
  <si>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</si>
  <si>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</si>
  <si>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</si>
  <si>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</si>
  <si>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</si>
  <si>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</si>
  <si>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</si>
  <si>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</si>
  <si>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</si>
  <si>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</si>
  <si>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</si>
  <si>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</si>
  <si>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</si>
  <si>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</si>
  <si>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</si>
  <si>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</si>
  <si>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</si>
  <si>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</si>
  <si>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</si>
  <si>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</si>
  <si>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</si>
  <si>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</si>
  <si>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</si>
  <si>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</si>
  <si>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</si>
  <si>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</si>
  <si>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</si>
  <si>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</si>
  <si>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</si>
  <si>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</si>
  <si>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</si>
  <si>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</si>
  <si>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</si>
  <si>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</si>
  <si>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</si>
  <si>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</si>
  <si>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</si>
  <si>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</si>
  <si>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</si>
  <si>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</si>
  <si>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</si>
  <si>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</si>
  <si>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</si>
  <si>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</si>
  <si>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</si>
  <si>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</si>
  <si>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</si>
  <si>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</si>
  <si>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</si>
  <si>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</si>
  <si>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</si>
  <si>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</si>
  <si>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</si>
  <si>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</si>
  <si>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</si>
  <si>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</si>
  <si>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</si>
  <si>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</si>
  <si>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</si>
  <si>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</si>
  <si>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</si>
  <si>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</si>
  <si>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</si>
  <si>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</si>
  <si>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</si>
  <si>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</si>
  <si>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</si>
  <si>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</si>
  <si>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</si>
  <si>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</si>
  <si>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</si>
  <si>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</si>
  <si>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</si>
  <si>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</si>
  <si>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</si>
  <si>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</si>
  <si>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</si>
  <si>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</si>
  <si>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</si>
  <si>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</si>
  <si>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</si>
  <si>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</si>
  <si>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</si>
  <si>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</si>
  <si>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</si>
  <si>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</si>
  <si>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</si>
  <si>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</si>
  <si>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</si>
  <si>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</si>
  <si>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</si>
  <si>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</si>
  <si>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</si>
  <si>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</si>
  <si>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</si>
  <si>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</si>
  <si>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</si>
  <si>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</si>
  <si>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</si>
  <si>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</si>
  <si>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</si>
  <si>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</si>
  <si>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</si>
  <si>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</si>
  <si>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</si>
  <si>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</si>
  <si>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</si>
  <si>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</si>
  <si>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</si>
  <si>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</si>
  <si>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</si>
  <si>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</si>
  <si>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</si>
  <si>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</si>
  <si>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</si>
  <si>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</si>
  <si>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</si>
  <si>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</si>
  <si>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</si>
  <si>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</si>
  <si>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</si>
  <si>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</si>
  <si>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</si>
  <si>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</si>
  <si>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</si>
  <si>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</si>
  <si>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</si>
  <si>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</si>
  <si>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</si>
  <si>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</si>
  <si>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</si>
  <si>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</si>
  <si>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</si>
  <si>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</si>
  <si>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</si>
  <si>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</si>
  <si>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</si>
  <si>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</si>
  <si>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</si>
  <si>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</si>
  <si>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</si>
  <si>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</si>
  <si>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</si>
  <si>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</si>
  <si>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</si>
  <si>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</si>
  <si>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</si>
  <si>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</si>
  <si>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</si>
  <si>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</si>
  <si>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</si>
  <si>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</si>
  <si>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</si>
  <si>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</si>
  <si>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</si>
  <si>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</si>
  <si>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</si>
  <si>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</si>
  <si>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</si>
  <si>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</si>
  <si>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</si>
  <si>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</si>
  <si>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</si>
  <si>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</si>
  <si>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</si>
  <si>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</si>
  <si>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</si>
  <si>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</si>
  <si>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</si>
  <si>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</si>
  <si>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</si>
  <si>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</si>
  <si>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</si>
  <si>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</si>
  <si>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</si>
  <si>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</si>
  <si>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</si>
  <si>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</si>
  <si>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</si>
  <si>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</si>
  <si>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</si>
  <si>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</si>
  <si>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</si>
  <si>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</si>
  <si>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</si>
  <si>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</si>
  <si>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</si>
  <si>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</si>
  <si>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</si>
  <si>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</si>
  <si>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</si>
  <si>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</si>
  <si>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</si>
  <si>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</si>
  <si>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</si>
  <si>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</si>
  <si>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</si>
  <si>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</si>
  <si>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</si>
  <si>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</si>
  <si>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</si>
  <si>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</si>
  <si>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</si>
  <si>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</si>
  <si>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</si>
  <si>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</si>
  <si>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</si>
  <si>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</si>
  <si>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</si>
  <si>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</si>
  <si>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</si>
  <si>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</si>
  <si>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</si>
  <si>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</si>
  <si>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</si>
  <si>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</si>
  <si>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</si>
  <si>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</si>
  <si>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</si>
  <si>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</si>
  <si>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</si>
  <si>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</si>
  <si>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</si>
  <si>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</si>
  <si>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</si>
  <si>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</si>
  <si>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</si>
  <si>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</si>
  <si>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</si>
  <si>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</si>
  <si>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</si>
  <si>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</si>
  <si>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</si>
  <si>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</si>
  <si>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</si>
  <si>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</si>
  <si>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</si>
  <si>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</si>
  <si>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</si>
  <si>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</si>
  <si>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</si>
  <si>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</si>
  <si>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</si>
  <si>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</si>
  <si>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</si>
  <si>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</si>
  <si>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</si>
  <si>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</si>
  <si>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</si>
  <si>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</si>
  <si>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</si>
  <si>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</si>
  <si>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</si>
  <si>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</si>
  <si>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</si>
  <si>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</si>
  <si>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</si>
  <si>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</si>
  <si>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</si>
  <si>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</si>
  <si>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</si>
  <si>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</si>
  <si>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</si>
  <si>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</si>
  <si>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</si>
  <si>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</si>
  <si>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</si>
  <si>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</si>
  <si>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</si>
  <si>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</si>
  <si>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</si>
  <si>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</si>
  <si>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</si>
  <si>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</si>
  <si>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</si>
  <si>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</si>
  <si>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</si>
  <si>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</si>
  <si>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</si>
  <si>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</si>
  <si>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</si>
  <si>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</si>
  <si>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</si>
  <si>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</si>
  <si>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</si>
  <si>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</si>
  <si>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</si>
  <si>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</si>
  <si>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</si>
  <si>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</si>
  <si>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</si>
  <si>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</si>
  <si>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</si>
  <si>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</si>
  <si>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</si>
  <si>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</si>
  <si>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</si>
  <si>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</si>
  <si>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</si>
  <si>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</si>
  <si>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</si>
  <si>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</si>
  <si>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</si>
  <si>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</si>
  <si>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</si>
  <si>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</si>
  <si>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</si>
  <si>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</si>
  <si>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</si>
  <si>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</si>
  <si>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</si>
  <si>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</si>
  <si>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</si>
  <si>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</si>
  <si>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</si>
  <si>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</si>
  <si>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</si>
  <si>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</si>
  <si>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</si>
  <si>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</si>
  <si>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</si>
  <si>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</si>
  <si>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</si>
  <si>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</si>
  <si>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</si>
  <si>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</si>
  <si>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</si>
  <si>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</si>
  <si>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</si>
  <si>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</si>
  <si>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</si>
  <si>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</si>
  <si>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</si>
  <si>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</si>
  <si>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</si>
  <si>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</si>
  <si>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</si>
  <si>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</si>
  <si>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</si>
  <si>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</si>
  <si>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</si>
  <si>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</si>
  <si>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</si>
  <si>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</si>
  <si>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</si>
  <si>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</si>
  <si>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</si>
  <si>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</si>
  <si>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</si>
  <si>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</si>
  <si>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</si>
  <si>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</si>
  <si>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</si>
  <si>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</si>
  <si>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</si>
  <si>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</si>
  <si>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</si>
  <si>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</si>
  <si>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</si>
  <si>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</si>
  <si>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</si>
  <si>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</si>
  <si>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</si>
  <si>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</si>
  <si>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</si>
  <si>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</si>
  <si>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</si>
  <si>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</si>
  <si>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</si>
  <si>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</si>
  <si>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</si>
  <si>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</si>
  <si>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</si>
  <si>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</si>
  <si>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</si>
  <si>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</si>
  <si>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</si>
  <si>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</si>
  <si>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</si>
  <si>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</si>
  <si>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</si>
  <si>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</si>
  <si>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</si>
  <si>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</si>
  <si>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</si>
  <si>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</si>
  <si>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</si>
  <si>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</si>
  <si>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</si>
  <si>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</si>
  <si>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</si>
  <si>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</si>
  <si>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</si>
  <si>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</si>
  <si>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</si>
  <si>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</si>
  <si>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</si>
  <si>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</si>
  <si>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</si>
  <si>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</si>
  <si>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</si>
  <si>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</si>
  <si>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</si>
  <si>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</si>
  <si>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</si>
  <si>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</si>
  <si>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</si>
  <si>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</si>
  <si>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</si>
  <si>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</si>
  <si>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</si>
  <si>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</si>
  <si>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</si>
  <si>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</si>
  <si>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</si>
  <si>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</si>
  <si>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</si>
  <si>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</si>
  <si>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</si>
  <si>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</si>
  <si>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</si>
  <si>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</si>
  <si>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</si>
  <si>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</si>
  <si>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</si>
  <si>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</si>
  <si>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</si>
  <si>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</si>
  <si>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</si>
  <si>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</si>
  <si>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</si>
  <si>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</si>
  <si>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</si>
  <si>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</si>
  <si>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</si>
  <si>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</si>
  <si>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</si>
  <si>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</si>
  <si>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</si>
  <si>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</si>
  <si>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</si>
  <si>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</si>
  <si>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</si>
  <si>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</si>
  <si>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</si>
  <si>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</si>
  <si>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</si>
  <si>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</si>
  <si>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</si>
  <si>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</si>
  <si>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</si>
  <si>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</si>
  <si>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</si>
  <si>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</si>
  <si>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</si>
  <si>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</si>
  <si>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</si>
  <si>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</si>
  <si>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</si>
  <si>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</si>
  <si>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</si>
  <si>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</si>
  <si>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</si>
  <si>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</si>
  <si>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</si>
  <si>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</si>
  <si>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</si>
  <si>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</si>
  <si>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</si>
  <si>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</si>
  <si>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</si>
  <si>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</si>
  <si>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</si>
  <si>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</si>
  <si>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</si>
  <si>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</si>
  <si>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</si>
  <si>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</si>
  <si>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</si>
  <si>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</si>
  <si>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</si>
  <si>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</si>
  <si>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</si>
  <si>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</si>
  <si>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</si>
  <si>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</si>
  <si>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</si>
  <si>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</si>
  <si>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</si>
  <si>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</si>
  <si>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</si>
  <si>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</si>
  <si>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</si>
  <si>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</si>
  <si>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</si>
  <si>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</si>
  <si>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</si>
  <si>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</si>
  <si>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</si>
  <si>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</si>
  <si>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</si>
  <si>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</si>
  <si>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</si>
  <si>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</si>
  <si>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</si>
  <si>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</si>
  <si>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</si>
  <si>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</si>
  <si>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</si>
  <si>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</si>
  <si>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</si>
  <si>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</si>
  <si>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</si>
  <si>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</si>
  <si>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</si>
  <si>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</si>
  <si>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</si>
  <si>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</si>
  <si>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</si>
  <si>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</si>
  <si>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</si>
  <si>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</si>
  <si>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</si>
  <si>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</si>
  <si>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</si>
  <si>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</si>
  <si>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</si>
  <si>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</si>
  <si>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</si>
  <si>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</si>
  <si>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</si>
  <si>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</si>
  <si>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</si>
  <si>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</si>
  <si>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</si>
  <si>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</si>
  <si>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</si>
  <si>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</si>
  <si>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</si>
  <si>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</si>
  <si>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</si>
  <si>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</si>
  <si>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</si>
  <si>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</si>
  <si>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</si>
  <si>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</si>
  <si>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</si>
  <si>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</si>
  <si>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</si>
  <si>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</si>
  <si>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</si>
  <si>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</si>
  <si>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</si>
  <si>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</si>
  <si>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</si>
  <si>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</si>
  <si>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</si>
  <si>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</si>
  <si>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</si>
  <si>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</si>
  <si>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</si>
  <si>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</si>
  <si>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</si>
  <si>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</si>
  <si>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</si>
  <si>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</si>
  <si>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</si>
  <si>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</si>
  <si>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</si>
  <si>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</si>
  <si>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</si>
  <si>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</si>
  <si>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</si>
  <si>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</si>
  <si>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</si>
  <si>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</si>
  <si>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</si>
  <si>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</si>
  <si>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</si>
  <si>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</si>
  <si>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</si>
  <si>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</si>
  <si>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</si>
  <si>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</si>
  <si>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</si>
  <si>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</si>
  <si>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</si>
  <si>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</si>
  <si>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</si>
  <si>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</si>
  <si>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</si>
  <si>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</si>
  <si>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</si>
  <si>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</si>
  <si>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</si>
  <si>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</si>
  <si>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</si>
  <si>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</si>
  <si>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</si>
  <si>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</si>
  <si>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</si>
  <si>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</si>
  <si>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</si>
  <si>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</si>
  <si>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</si>
  <si>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</si>
  <si>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</si>
  <si>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</si>
  <si>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</si>
  <si>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</si>
  <si>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</si>
  <si>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</si>
  <si>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</si>
  <si>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</si>
  <si>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</si>
  <si>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</si>
  <si>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</si>
  <si>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</si>
  <si>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</si>
  <si>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</si>
  <si>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</si>
  <si>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</si>
  <si>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</si>
  <si>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</si>
  <si>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</si>
  <si>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</si>
  <si>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</si>
  <si>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</si>
  <si>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</si>
  <si>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</si>
  <si>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</si>
  <si>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</si>
  <si>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</si>
  <si>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</si>
  <si>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</si>
  <si>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</si>
  <si>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</si>
  <si>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</si>
  <si>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</si>
  <si>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</si>
  <si>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</si>
  <si>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</si>
  <si>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</si>
  <si>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</si>
  <si>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</si>
  <si>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</si>
  <si>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</si>
  <si>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</si>
  <si>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</si>
  <si>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</si>
  <si>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</si>
  <si>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</si>
  <si>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</si>
  <si>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</si>
  <si>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</si>
  <si>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</si>
  <si>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</si>
  <si>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</si>
  <si>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</si>
  <si>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</si>
  <si>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</si>
  <si>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</si>
  <si>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</si>
  <si>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</si>
  <si>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</si>
  <si>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</si>
  <si>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</si>
  <si>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</si>
  <si>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</si>
  <si>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</si>
  <si>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</si>
  <si>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</si>
  <si>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</si>
  <si>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</si>
  <si>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</si>
  <si>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</si>
  <si>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</si>
  <si>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</si>
  <si>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</si>
  <si>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</si>
  <si>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</si>
  <si>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</si>
  <si>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</si>
  <si>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</si>
  <si>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</si>
  <si>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</si>
  <si>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</si>
  <si>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</si>
  <si>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</si>
  <si>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</si>
  <si>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</si>
  <si>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</si>
  <si>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</si>
  <si>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</si>
  <si>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</si>
  <si>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</si>
  <si>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</si>
  <si>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</si>
  <si>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</si>
  <si>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</si>
  <si>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</si>
  <si>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</si>
  <si>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</si>
  <si>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</si>
  <si>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</si>
  <si>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</si>
  <si>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</si>
  <si>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</si>
  <si>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</si>
  <si>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</si>
  <si>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</si>
  <si>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</si>
  <si>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</si>
  <si>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</si>
  <si>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</si>
  <si>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</si>
  <si>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</si>
  <si>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</si>
  <si>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</si>
  <si>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</si>
  <si>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</si>
  <si>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</si>
  <si>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</si>
  <si>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</si>
  <si>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</si>
  <si>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</si>
  <si>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</si>
  <si>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</si>
  <si>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</si>
  <si>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</si>
  <si>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</si>
  <si>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</si>
  <si>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</si>
  <si>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</si>
  <si>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</si>
  <si>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</si>
  <si>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</si>
  <si>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</si>
  <si>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</si>
  <si>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</si>
  <si>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</si>
  <si>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</si>
  <si>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</si>
  <si>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</si>
  <si>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</si>
  <si>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</si>
  <si>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</si>
  <si>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</si>
  <si>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</si>
  <si>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</si>
  <si>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</si>
  <si>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</si>
  <si>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</si>
  <si>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</si>
  <si>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</si>
  <si>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</si>
  <si>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</si>
  <si>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</si>
  <si>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</si>
  <si>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</si>
  <si>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</si>
  <si>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</si>
  <si>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</si>
  <si>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</si>
  <si>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</si>
  <si>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</si>
  <si>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</si>
  <si>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</si>
  <si>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</si>
  <si>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</si>
  <si>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</si>
  <si>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</si>
  <si>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</si>
  <si>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</si>
  <si>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</si>
  <si>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</si>
  <si>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</si>
  <si>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</si>
  <si>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</si>
  <si>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</si>
  <si>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</si>
  <si>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</si>
  <si>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</si>
  <si>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</si>
  <si>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</si>
  <si>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</si>
  <si>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</si>
  <si>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</si>
  <si>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</si>
  <si>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</si>
  <si>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</si>
  <si>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</si>
  <si>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</si>
  <si>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</si>
  <si>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</si>
  <si>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</si>
  <si>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</si>
  <si>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</si>
  <si>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</si>
  <si>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</si>
  <si>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</si>
  <si>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</si>
  <si>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</si>
  <si>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</si>
  <si>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</si>
  <si>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</si>
  <si>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</si>
  <si>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</si>
  <si>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</si>
  <si>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</si>
  <si>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</si>
  <si>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</si>
  <si>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</si>
  <si>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</si>
  <si>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</si>
  <si>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</si>
  <si>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</si>
  <si>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</si>
  <si>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</si>
  <si>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</si>
  <si>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</si>
  <si>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</si>
  <si>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</si>
  <si>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</si>
  <si>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</si>
  <si>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</si>
  <si>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</si>
  <si>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</si>
  <si>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</si>
  <si>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</si>
  <si>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</si>
  <si>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</si>
  <si>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</si>
  <si>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</si>
  <si>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</si>
  <si>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</si>
  <si>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</si>
  <si>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</si>
  <si>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</si>
  <si>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</si>
  <si>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</si>
  <si>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</si>
  <si>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</si>
  <si>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</si>
  <si>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</si>
  <si>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</si>
  <si>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</si>
  <si>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</si>
  <si>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</si>
  <si>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</si>
  <si>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</si>
  <si>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</si>
  <si>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</si>
  <si>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</si>
  <si>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</si>
  <si>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</si>
  <si>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</si>
  <si>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</si>
  <si>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</si>
  <si>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</si>
  <si>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</si>
  <si>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</si>
  <si>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</si>
  <si>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</si>
  <si>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</si>
  <si>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</si>
  <si>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</si>
  <si>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</si>
  <si>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</si>
  <si>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</si>
  <si>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</si>
  <si>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</si>
  <si>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</si>
  <si>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</si>
  <si>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</si>
  <si>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</si>
  <si>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</si>
  <si>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</si>
  <si>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</si>
  <si>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</si>
  <si>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</si>
  <si>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</si>
  <si>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</si>
  <si>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</si>
  <si>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</si>
  <si>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</si>
  <si>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</si>
  <si>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</si>
  <si>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</si>
  <si>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</si>
  <si>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</si>
  <si>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</si>
  <si>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</si>
  <si>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</si>
  <si>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</si>
  <si>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</si>
  <si>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</si>
  <si>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</si>
  <si>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</si>
  <si>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</si>
  <si>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</si>
  <si>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</si>
  <si>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</si>
  <si>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</si>
  <si>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</si>
  <si>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</si>
  <si>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</si>
  <si>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</si>
  <si>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</si>
  <si>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</si>
  <si>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</si>
  <si>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</si>
  <si>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</si>
  <si>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</si>
  <si>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</si>
  <si>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</si>
  <si>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</si>
  <si>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</si>
  <si>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</si>
  <si>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</si>
  <si>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</si>
  <si>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</si>
  <si>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</si>
  <si>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</si>
  <si>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</si>
  <si>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</si>
  <si>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</si>
  <si>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</si>
  <si>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</si>
  <si>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</si>
  <si>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</si>
  <si>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</si>
  <si>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</si>
  <si>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</si>
  <si>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</si>
  <si>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</si>
  <si>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</si>
  <si>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</si>
  <si>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</si>
  <si>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</si>
  <si>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</si>
  <si>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</si>
  <si>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</si>
  <si>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</si>
  <si>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</si>
  <si>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</si>
  <si>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</si>
  <si>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</si>
  <si>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</si>
  <si>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</si>
  <si>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</si>
  <si>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</si>
  <si>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</si>
  <si>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</si>
  <si>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</si>
  <si>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</si>
  <si>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</si>
  <si>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</si>
  <si>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</si>
  <si>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</si>
  <si>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</si>
  <si>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</si>
  <si>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</si>
  <si>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</si>
  <si>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</si>
  <si>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</si>
  <si>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</si>
  <si>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</si>
  <si>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</si>
  <si>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</si>
  <si>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</si>
  <si>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</si>
  <si>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</si>
  <si>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</si>
  <si>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</si>
  <si>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</si>
  <si>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</si>
  <si>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</si>
  <si>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</si>
  <si>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</si>
  <si>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</si>
  <si>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</si>
  <si>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</si>
  <si>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</si>
  <si>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</si>
  <si>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</si>
  <si>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</si>
  <si>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</si>
  <si>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</si>
  <si>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</si>
  <si>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</si>
  <si>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</si>
  <si>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</si>
  <si>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</si>
  <si>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</si>
  <si>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</si>
  <si>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</si>
  <si>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</si>
  <si>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</si>
  <si>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</si>
  <si>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</si>
  <si>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</si>
  <si>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</si>
  <si>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</si>
  <si>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</si>
  <si>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</si>
  <si>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</si>
  <si>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</si>
  <si>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</si>
  <si>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</si>
  <si>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</si>
  <si>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</si>
  <si>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</si>
  <si>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</si>
  <si>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</si>
  <si>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</si>
  <si>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</si>
  <si>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</si>
  <si>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</si>
  <si>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</si>
  <si>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</si>
  <si>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</si>
  <si>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</si>
  <si>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</si>
  <si>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</si>
  <si>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</si>
  <si>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</si>
  <si>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</si>
  <si>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</si>
  <si>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</si>
  <si>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</si>
  <si>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</si>
  <si>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</si>
  <si>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</si>
  <si>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</si>
  <si>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</si>
  <si>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</si>
  <si>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</si>
  <si>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</si>
  <si>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</si>
  <si>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</si>
  <si>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</si>
  <si>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</si>
  <si>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</si>
  <si>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</si>
  <si>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</si>
  <si>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</si>
  <si>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</si>
  <si>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</si>
  <si>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</si>
  <si>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</si>
  <si>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</si>
  <si>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</si>
  <si>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</si>
  <si>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</si>
  <si>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</si>
  <si>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</si>
  <si>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</si>
  <si>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</si>
  <si>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</si>
  <si>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</si>
  <si>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</si>
  <si>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</si>
  <si>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</si>
  <si>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</si>
  <si>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</si>
  <si>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</si>
  <si>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</si>
  <si>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</si>
  <si>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</si>
  <si>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</si>
  <si>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</si>
  <si>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</si>
  <si>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</si>
  <si>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</si>
  <si>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</si>
  <si>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</si>
  <si>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</si>
  <si>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</si>
  <si>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</si>
  <si>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</si>
  <si>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</si>
  <si>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</si>
  <si>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</si>
  <si>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</si>
  <si>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</si>
  <si>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</si>
  <si>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</si>
  <si>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</si>
  <si>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</si>
  <si>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</si>
  <si>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</si>
  <si>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</si>
  <si>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</si>
  <si>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</si>
  <si>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</si>
  <si>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</si>
  <si>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</si>
  <si>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</si>
  <si>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</si>
  <si>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</si>
  <si>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</si>
  <si>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</si>
  <si>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</si>
  <si>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</si>
  <si>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</si>
  <si>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</si>
  <si>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</si>
  <si>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</si>
  <si>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</si>
  <si>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</si>
  <si>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</si>
  <si>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</si>
  <si>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</si>
  <si>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</si>
  <si>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</si>
  <si>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</si>
  <si>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</si>
  <si>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</si>
  <si>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</si>
  <si>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</si>
  <si>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</si>
  <si>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</si>
  <si>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</si>
  <si>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</si>
  <si>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</si>
  <si>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</si>
  <si>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</si>
  <si>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</si>
  <si>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</si>
  <si>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</si>
  <si>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</si>
  <si>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</si>
  <si>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</si>
  <si>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</si>
  <si>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</si>
  <si>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</si>
  <si>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</si>
  <si>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</si>
  <si>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</si>
  <si>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</si>
  <si>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</si>
  <si>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</si>
  <si>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</si>
  <si>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</si>
  <si>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</si>
  <si>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</si>
  <si>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</si>
  <si>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</si>
  <si>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</si>
  <si>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</si>
  <si>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</si>
  <si>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</si>
  <si>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</si>
  <si>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</si>
  <si>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</si>
  <si>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</si>
  <si>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</si>
  <si>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</si>
  <si>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</si>
  <si>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</si>
  <si>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</si>
  <si>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</si>
  <si>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</si>
  <si>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</si>
  <si>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</si>
  <si>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</si>
  <si>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</si>
  <si>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</si>
  <si>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</si>
  <si>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</si>
  <si>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</si>
  <si>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</si>
  <si>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</si>
  <si>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</si>
  <si>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</si>
  <si>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</si>
  <si>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</si>
  <si>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</si>
  <si>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</si>
  <si>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</si>
  <si>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</si>
  <si>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</si>
  <si>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</si>
  <si>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</si>
  <si>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</si>
  <si>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</si>
  <si>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</si>
  <si>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</si>
  <si>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</si>
  <si>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</si>
  <si>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</si>
  <si>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</si>
  <si>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</si>
  <si>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</si>
  <si>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</si>
  <si>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</si>
  <si>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</si>
  <si>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</si>
  <si>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</si>
  <si>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</si>
  <si>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</si>
  <si>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</si>
  <si>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</si>
  <si>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</si>
  <si>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</si>
  <si>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</si>
  <si>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</si>
  <si>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</si>
  <si>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</si>
  <si>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</si>
  <si>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</si>
  <si>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</si>
  <si>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</si>
  <si>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</si>
  <si>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</si>
  <si>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</si>
  <si>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</si>
  <si>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</si>
  <si>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</si>
  <si>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</si>
  <si>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</si>
  <si>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</si>
  <si>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</si>
  <si>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</si>
  <si>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</si>
  <si>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</si>
  <si>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</si>
  <si>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</si>
  <si>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</si>
  <si>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</si>
  <si>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</si>
  <si>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</si>
  <si>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</si>
  <si>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</si>
  <si>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</si>
  <si>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</si>
  <si>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</si>
  <si>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</si>
  <si>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</si>
  <si>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</si>
  <si>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</si>
  <si>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</si>
  <si>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</si>
  <si>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</si>
  <si>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</si>
  <si>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</si>
  <si>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</si>
  <si>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</si>
  <si>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</si>
  <si>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</si>
  <si>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</si>
  <si>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</si>
  <si>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</si>
  <si>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</si>
  <si>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</si>
  <si>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</si>
  <si>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</si>
  <si>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</si>
  <si>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</si>
  <si>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</si>
  <si>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</si>
  <si>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</si>
  <si>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</si>
  <si>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</si>
  <si>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</si>
  <si>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</si>
  <si>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</si>
  <si>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</si>
  <si>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</si>
  <si>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</si>
  <si>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</si>
  <si>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</si>
  <si>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</si>
  <si>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</si>
  <si>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</si>
  <si>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</si>
  <si>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</si>
  <si>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</si>
  <si>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</si>
  <si>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</si>
  <si>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</si>
  <si>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</si>
  <si>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</si>
  <si>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</si>
  <si>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</si>
  <si>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</si>
  <si>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</si>
  <si>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</si>
  <si>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</si>
  <si>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</si>
  <si>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</si>
  <si>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</si>
  <si>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</si>
  <si>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</si>
  <si>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</si>
  <si>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</si>
  <si>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</si>
  <si>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</si>
  <si>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</si>
  <si>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</si>
  <si>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</si>
  <si>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</si>
  <si>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</si>
  <si>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</si>
  <si>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</si>
  <si>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</si>
  <si>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</si>
  <si>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</si>
  <si>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</si>
  <si>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</si>
  <si>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</si>
  <si>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</si>
  <si>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</si>
  <si>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</si>
  <si>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</si>
  <si>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</si>
  <si>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</si>
  <si>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</si>
  <si>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</si>
  <si>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</si>
  <si>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</si>
  <si>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</si>
  <si>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</si>
  <si>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</si>
  <si>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</si>
  <si>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</si>
  <si>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</si>
  <si>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</si>
  <si>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</si>
  <si>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</si>
  <si>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</si>
  <si>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</si>
  <si>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</si>
  <si>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</si>
  <si>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</si>
  <si>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</si>
  <si>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</si>
  <si>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</si>
  <si>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</si>
  <si>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</si>
  <si>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</si>
  <si>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</si>
  <si>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</si>
  <si>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</si>
  <si>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</si>
  <si>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</si>
  <si>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</si>
  <si>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</si>
  <si>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</si>
  <si>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</si>
  <si>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</si>
  <si>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</si>
  <si>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</si>
  <si>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</si>
  <si>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</si>
  <si>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</si>
  <si>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</si>
  <si>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</si>
  <si>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</si>
  <si>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</si>
  <si>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</si>
  <si>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</si>
  <si>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</si>
  <si>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</si>
  <si>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</si>
  <si>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</si>
  <si>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</si>
  <si>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</si>
  <si>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</si>
  <si>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</si>
  <si>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</si>
  <si>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</si>
  <si>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</si>
  <si>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</si>
  <si>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</si>
  <si>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</si>
  <si>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</si>
  <si>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</si>
  <si>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</si>
  <si>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</si>
  <si>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</si>
  <si>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</si>
  <si>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</si>
  <si>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</si>
  <si>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</si>
  <si>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</si>
  <si>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</si>
  <si>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</si>
  <si>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</si>
  <si>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</si>
  <si>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</si>
  <si>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</si>
  <si>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</si>
  <si>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</si>
  <si>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</si>
  <si>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</si>
  <si>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</si>
  <si>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</si>
  <si>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</si>
  <si>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</si>
  <si>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</si>
  <si>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</si>
  <si>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</si>
  <si>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</si>
  <si>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</si>
  <si>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</si>
  <si>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</si>
  <si>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</si>
  <si>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</si>
  <si>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</si>
  <si>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</si>
  <si>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</si>
  <si>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</si>
  <si>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</si>
  <si>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</si>
  <si>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</si>
  <si>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</si>
  <si>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</si>
  <si>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</si>
  <si>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</si>
  <si>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</si>
  <si>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</si>
  <si>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</si>
  <si>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</si>
  <si>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</si>
  <si>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</si>
  <si>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</si>
  <si>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</si>
  <si>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</si>
  <si>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</si>
  <si>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</si>
  <si>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</si>
  <si>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</si>
  <si>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</si>
  <si>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</si>
  <si>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</si>
  <si>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</si>
  <si>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</si>
  <si>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</si>
  <si>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</si>
  <si>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</si>
  <si>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</si>
  <si>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</si>
  <si>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</si>
  <si>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</si>
  <si>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</si>
  <si>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</si>
  <si>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</si>
  <si>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</si>
  <si>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</si>
  <si>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</si>
  <si>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</si>
  <si>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</si>
  <si>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</si>
  <si>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</si>
  <si>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</si>
  <si>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</si>
  <si>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</si>
  <si>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</si>
  <si>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</si>
  <si>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</si>
  <si>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</si>
  <si>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</si>
  <si>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</si>
  <si>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</si>
  <si>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</si>
  <si>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</si>
  <si>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</si>
  <si>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</si>
  <si>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</si>
  <si>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</si>
  <si>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</si>
  <si>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</si>
  <si>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</si>
  <si>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</si>
  <si>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</si>
  <si>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</si>
  <si>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</si>
  <si>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</si>
  <si>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</si>
  <si>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</si>
  <si>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</si>
  <si>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</si>
  <si>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</si>
  <si>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</si>
  <si>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</si>
  <si>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</si>
  <si>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</si>
  <si>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</si>
  <si>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</si>
  <si>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</si>
  <si>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</si>
  <si>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</si>
  <si>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</si>
  <si>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</si>
  <si>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</si>
  <si>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</si>
  <si>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</si>
  <si>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</si>
  <si>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</si>
  <si>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</si>
  <si>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</si>
  <si>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</si>
  <si>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</si>
  <si>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</si>
  <si>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</si>
  <si>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</si>
  <si>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</si>
  <si>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</si>
  <si>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</si>
  <si>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</si>
  <si>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</si>
  <si>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</si>
  <si>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</si>
  <si>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</si>
  <si>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</si>
  <si>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</si>
  <si>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</si>
  <si>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</si>
  <si>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</si>
  <si>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</si>
  <si>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</si>
  <si>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</si>
  <si>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</si>
  <si>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</si>
  <si>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</si>
  <si>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</si>
  <si>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</si>
  <si>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</si>
  <si>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</si>
  <si>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</si>
  <si>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</si>
  <si>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</si>
  <si>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</si>
  <si>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</si>
  <si>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</si>
  <si>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</si>
  <si>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</si>
  <si>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</si>
  <si>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</si>
  <si>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</si>
  <si>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</si>
  <si>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</si>
  <si>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</si>
  <si>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</si>
  <si>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</si>
  <si>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</si>
  <si>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</si>
  <si>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</si>
  <si>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</si>
  <si>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</si>
  <si>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</si>
  <si>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</si>
  <si>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2021-20-10000719</t>
  </si>
  <si>
    <t>2021-20-10000726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</si>
</sst>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90" zoomScale="70" zoomScaleNormal="70" zoomScaleSheetLayoutView="40" zoomScalePageLayoutView="40" workbookViewId="0">
      <selection activeCell="K40" sqref="K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44194.780501388886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2774</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66"/>
      <c r="I20" s="145" t="s">
        <v>459</v>
      </c>
      <c r="J20" s="146" t="s">
        <v>483</v>
      </c>
      <c r="K20" s="147">
        <v>715152400</v>
      </c>
      <c r="L20" s="148"/>
      <c r="M20" s="148">
        <v>44561</v>
      </c>
      <c r="N20" s="131">
        <f>+(M20-L20)/30</f>
        <v>1485.3666666666666</v>
      </c>
      <c r="O20" s="134"/>
      <c r="U20" s="130"/>
      <c r="V20" s="107">
        <f ca="1">NOW()</f>
        <v>44194.780501388886</v>
      </c>
      <c r="W20" s="107">
        <f ca="1">NOW()</f>
        <v>44194.780501388886</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FUNDACIÓN SOCIAL CONSTRUYENDO VIDAS</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9" t="s">
        <v>2674</v>
      </c>
      <c r="J179" s="250"/>
      <c r="K179" s="250"/>
      <c r="L179" s="251"/>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93" t="s">
        <v>2633</v>
      </c>
      <c r="E185" s="96">
        <f>+(C185*SUM(K20:K35))</f>
        <v>17163657.600000001</v>
      </c>
      <c r="F185" s="94"/>
      <c r="G185" s="95"/>
      <c r="H185" s="90"/>
      <c r="I185" s="92" t="s">
        <v>2632</v>
      </c>
      <c r="J185" s="180">
        <f>M179</f>
        <v>2.01E-2</v>
      </c>
      <c r="K185" s="245" t="s">
        <v>2633</v>
      </c>
      <c r="L185" s="245"/>
      <c r="M185" s="96">
        <f>+J185*K20</f>
        <v>14374563.24</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87" zoomScale="85" zoomScaleNormal="85" zoomScaleSheetLayoutView="40" zoomScalePageLayoutView="40" workbookViewId="0">
      <selection activeCell="A15" sqref="A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44194.780501388886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2774</v>
      </c>
      <c r="D15" s="35"/>
      <c r="E15" s="35"/>
      <c r="F15" s="5"/>
      <c r="G15" s="32" t="s">
        <v>1168</v>
      </c>
      <c r="H15" s="105" t="s">
        <v>459</v>
      </c>
      <c r="I15" s="32" t="s">
        <v>2629</v>
      </c>
      <c r="J15" s="110" t="s">
        <v>2637</v>
      </c>
      <c r="L15" s="260" t="s">
        <v>8</v>
      </c>
      <c r="M15" s="260"/>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66"/>
      <c r="I20" s="145" t="s">
        <v>459</v>
      </c>
      <c r="J20" s="146" t="s">
        <v>483</v>
      </c>
      <c r="K20" s="147">
        <v>715152400</v>
      </c>
      <c r="L20" s="148"/>
      <c r="M20" s="148">
        <v>44561</v>
      </c>
      <c r="N20" s="131">
        <f>+(M20-L20)/30</f>
        <v>1485.3666666666666</v>
      </c>
      <c r="O20" s="134"/>
      <c r="U20" s="130"/>
      <c r="V20" s="107">
        <f ca="1">NOW()</f>
        <v>44194.780501388886</v>
      </c>
      <c r="W20" s="107">
        <f ca="1">NOW()</f>
        <v>44194.780501388886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MENORES DEL FUTUO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4.0000000000000001E-3</v>
      </c>
      <c r="G179" s="175">
        <f>IF(F179&gt;0,SUM(E179+F179),"")</f>
        <v>2.4E-2</v>
      </c>
      <c r="H179" s="5"/>
      <c r="I179" s="241" t="s">
        <v>2674</v>
      </c>
      <c r="J179" s="242"/>
      <c r="K179" s="242"/>
      <c r="L179" s="243"/>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17163657.600000001</v>
      </c>
      <c r="F185" s="94"/>
      <c r="G185" s="95"/>
      <c r="H185" s="90"/>
      <c r="I185" s="92" t="s">
        <v>2632</v>
      </c>
      <c r="J185" s="180">
        <f>M179</f>
        <v>0.02</v>
      </c>
      <c r="K185" s="245" t="s">
        <v>2633</v>
      </c>
      <c r="L185" s="245"/>
      <c r="M185" s="96">
        <f>+J185*K20</f>
        <v>14303048</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A6" zoomScale="70" zoomScaleNormal="70" zoomScaleSheetLayoutView="40" zoomScalePageLayoutView="40" workbookViewId="0">
      <selection activeCell="B26" sqref="B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44194.780501388886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260" t="s">
        <v>8</v>
      </c>
      <c r="M15" s="260"/>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66"/>
      <c r="I20" s="145" t="s">
        <v>459</v>
      </c>
      <c r="J20" s="146" t="s">
        <v>483</v>
      </c>
      <c r="K20" s="147">
        <v>715152400</v>
      </c>
      <c r="L20" s="148"/>
      <c r="M20" s="148">
        <v>44561</v>
      </c>
      <c r="N20" s="131">
        <f>+(M20-L20)/30</f>
        <v>1485.3666666666666</v>
      </c>
      <c r="O20" s="134"/>
      <c r="U20" s="130"/>
      <c r="V20" s="107">
        <f ca="1">NOW()</f>
        <v>44194.780501388886</v>
      </c>
      <c r="W20" s="107">
        <f ca="1">NOW()</f>
        <v>44194.780501388886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CORPORACION PROGRESANDO SIN FRONTERAS - CORPROSINFRO</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2772</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v>2E-3</v>
      </c>
      <c r="G177" s="175">
        <f>IF(F177&gt;0,SUM(E177+F177),"")</f>
        <v>2.1999999999999999E-2</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15733352.799999999</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44194.780501388886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44194.780501388886</v>
      </c>
      <c r="W20" s="107">
        <f ca="1">NOW()</f>
        <v>44194.780501388886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44194.780501388886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44194.780501388886</v>
      </c>
      <c r="W20" s="107">
        <f ca="1">NOW()</f>
        <v>44194.780501388886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8"/>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35" t="s">
        <v>2648</v>
      </c>
      <c r="J165" s="236"/>
      <c r="K165" s="236"/>
      <c r="L165" s="236"/>
      <c r="M165" s="236"/>
      <c r="N165" s="236"/>
      <c r="O165" s="237"/>
      <c r="U165" s="51"/>
    </row>
    <row r="166" spans="1:28" x14ac:dyDescent="0.25">
      <c r="A166" s="9"/>
      <c r="B166" s="205" t="s">
        <v>2662</v>
      </c>
      <c r="C166" s="205"/>
      <c r="D166" s="205"/>
      <c r="E166" s="8"/>
      <c r="F166" s="5"/>
      <c r="H166" s="83" t="s">
        <v>2661</v>
      </c>
      <c r="I166" s="235"/>
      <c r="J166" s="236"/>
      <c r="K166" s="236"/>
      <c r="L166" s="236"/>
      <c r="M166" s="236"/>
      <c r="N166" s="236"/>
      <c r="O166" s="23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45" t="s">
        <v>2633</v>
      </c>
      <c r="L183" s="245"/>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44194.780501388886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66"/>
      <c r="I20" s="145"/>
      <c r="J20" s="146"/>
      <c r="K20" s="147"/>
      <c r="L20" s="148"/>
      <c r="M20" s="148"/>
      <c r="N20" s="131">
        <f>+(M20-L20)/30</f>
        <v>0</v>
      </c>
      <c r="O20" s="134"/>
      <c r="U20" s="130"/>
      <c r="V20" s="107">
        <f ca="1">NOW()</f>
        <v>44194.780501388886</v>
      </c>
      <c r="W20" s="107">
        <f ca="1">NOW()</f>
        <v>44194.780501388886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8"/>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8"/>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8"/>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8"/>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35" t="s">
        <v>2648</v>
      </c>
      <c r="J167" s="236"/>
      <c r="K167" s="236"/>
      <c r="L167" s="236"/>
      <c r="M167" s="236"/>
      <c r="N167" s="236"/>
      <c r="O167" s="237"/>
      <c r="U167" s="51"/>
    </row>
    <row r="168" spans="1:28" x14ac:dyDescent="0.25">
      <c r="A168" s="9"/>
      <c r="B168" s="205" t="s">
        <v>2662</v>
      </c>
      <c r="C168" s="205"/>
      <c r="D168" s="205"/>
      <c r="E168" s="8"/>
      <c r="F168" s="5"/>
      <c r="H168" s="83" t="s">
        <v>2661</v>
      </c>
      <c r="I168" s="235"/>
      <c r="J168" s="236"/>
      <c r="K168" s="236"/>
      <c r="L168" s="236"/>
      <c r="M168" s="236"/>
      <c r="N168" s="236"/>
      <c r="O168" s="23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45" t="s">
        <v>2633</v>
      </c>
      <c r="L185" s="245"/>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2020-12-29T23:44:20Z</cp:lastPrinted>
  <dcterms:created xsi:type="dcterms:W3CDTF">2020-10-14T21:57:42Z</dcterms:created>
  <dcterms:modified xsi:type="dcterms:W3CDTF">2020-12-29T23:45:01Z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