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<sst xmlns="http://schemas.openxmlformats.org/spreadsheetml/2006/main" count="4920" uniqueCount="2774">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</sst>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5" zoomScale="70" zoomScaleNormal="7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4" t="str">
        <f>HYPERLINK("#Integrante_1!A109","CAPACIDAD RESIDUAL")</f>
        <v>CAPACIDAD RESIDUAL</v>
      </c>
      <c r="F8" s="205"/>
      <c r="G8" s="20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4" t="str">
        <f>HYPERLINK("#Integrante_1!A162","TALENTO HUMANO")</f>
        <v>TALENTO HUMANO</v>
      </c>
      <c r="F9" s="205"/>
      <c r="G9" s="20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4" t="str">
        <f>HYPERLINK("#Integrante_1!F162","INFRAESTRUCTURA")</f>
        <v>INFRAESTRUCTURA</v>
      </c>
      <c r="F10" s="205"/>
      <c r="G10" s="20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07"/>
      <c r="I20" s="145" t="s">
        <v>459</v>
      </c>
      <c r="J20" s="146" t="s">
        <v>483</v>
      </c>
      <c r="K20" s="147">
        <v>2287693800</v>
      </c>
      <c r="L20" s="148"/>
      <c r="M20" s="148">
        <v>44561</v>
      </c>
      <c r="N20" s="131">
        <f>+(M20-L20)/30</f>
        <v>1485.3666666666666</v>
      </c>
      <c r="O20" s="134"/>
      <c r="U20" s="130"/>
      <c r="V20" s="107">
        <f ca="1">NOW()</f>
        <v>44193.927650810183</v>
      </c>
      <c r="W20" s="107">
        <f ca="1">NOW()</f>
        <v>44193.927650810183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FUNDACIÓN SOCIAL CONSTRUYENDO VIDAS</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33" t="s">
        <v>2674</v>
      </c>
      <c r="J179" s="234"/>
      <c r="K179" s="234"/>
      <c r="L179" s="235"/>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54904651.200000003</v>
      </c>
      <c r="F185" s="94"/>
      <c r="G185" s="95"/>
      <c r="H185" s="90"/>
      <c r="I185" s="92" t="s">
        <v>2632</v>
      </c>
      <c r="J185" s="180">
        <f>M179</f>
        <v>2.01E-2</v>
      </c>
      <c r="K185" s="226" t="s">
        <v>2633</v>
      </c>
      <c r="L185" s="226"/>
      <c r="M185" s="96">
        <f>+J185*K20</f>
        <v>45982645.380000003</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3" zoomScale="85" zoomScaleNormal="85" zoomScaleSheetLayoutView="40" zoomScalePageLayoutView="40" workbookViewId="0">
      <selection activeCell="I20" sqref="I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4" t="str">
        <f>HYPERLINK("#Integrante_2!A109","CAPACIDAD RESIDUAL")</f>
        <v>CAPACIDAD RESIDUAL</v>
      </c>
      <c r="F8" s="205"/>
      <c r="G8" s="20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4" t="str">
        <f>HYPERLINK("#Integrante_2!A162","TALENTO HUMANO")</f>
        <v>TALENTO HUMANO</v>
      </c>
      <c r="F9" s="205"/>
      <c r="G9" s="20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4" t="str">
        <f>HYPERLINK("#Integrante_2!F162","INFRAESTRUCTURA")</f>
        <v>INFRAESTRUCTURA</v>
      </c>
      <c r="F10" s="205"/>
      <c r="G10" s="20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07"/>
      <c r="I20" s="145" t="s">
        <v>459</v>
      </c>
      <c r="J20" s="146" t="s">
        <v>483</v>
      </c>
      <c r="K20" s="147">
        <v>2287693800</v>
      </c>
      <c r="L20" s="148"/>
      <c r="M20" s="148">
        <v>44561</v>
      </c>
      <c r="N20" s="131">
        <f>+(M20-L20)/30</f>
        <v>1485.3666666666666</v>
      </c>
      <c r="O20" s="134"/>
      <c r="U20" s="130"/>
      <c r="V20" s="107">
        <f ca="1">NOW()</f>
        <v>44193.927650810183</v>
      </c>
      <c r="W20" s="107">
        <f ca="1">NOW()</f>
        <v>44193.927650810183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MENORES DEL FUTUO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t="s">
        <v>2622</v>
      </c>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16" t="s">
        <v>2674</v>
      </c>
      <c r="J179" s="217"/>
      <c r="K179" s="217"/>
      <c r="L179" s="21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54904651.200000003</v>
      </c>
      <c r="F185" s="94"/>
      <c r="G185" s="95"/>
      <c r="H185" s="90"/>
      <c r="I185" s="92" t="s">
        <v>2632</v>
      </c>
      <c r="J185" s="180">
        <f>M179</f>
        <v>0.02</v>
      </c>
      <c r="K185" s="226" t="s">
        <v>2633</v>
      </c>
      <c r="L185" s="226"/>
      <c r="M185" s="96">
        <f>+J185*K20</f>
        <v>45753876</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4" t="str">
        <f>HYPERLINK("#Integrante_3!A109","CAPACIDAD RESIDUAL")</f>
        <v>CAPACIDAD RESIDUAL</v>
      </c>
      <c r="F8" s="205"/>
      <c r="G8" s="20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4" t="str">
        <f>HYPERLINK("#Integrante_3!A162","TALENTO HUMANO")</f>
        <v>TALENTO HUMANO</v>
      </c>
      <c r="F9" s="205"/>
      <c r="G9" s="20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4" t="str">
        <f>HYPERLINK("#Integrante_3!F162","INFRAESTRUCTURA")</f>
        <v>INFRAESTRUCTURA</v>
      </c>
      <c r="F10" s="205"/>
      <c r="G10" s="20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802011332</v>
      </c>
      <c r="C20" s="5"/>
      <c r="D20" s="164"/>
      <c r="E20" s="156" t="s">
        <v>2669</v>
      </c>
      <c r="F20" s="190" t="s">
        <v>2748</v>
      </c>
      <c r="G20" s="5"/>
      <c r="H20" s="207"/>
      <c r="I20" s="145" t="s">
        <v>459</v>
      </c>
      <c r="J20" s="146" t="s">
        <v>483</v>
      </c>
      <c r="K20" s="147">
        <v>2287693800</v>
      </c>
      <c r="L20" s="148"/>
      <c r="M20" s="148">
        <v>44561</v>
      </c>
      <c r="N20" s="131">
        <f>+(M20-L20)/30</f>
        <v>1485.3666666666666</v>
      </c>
      <c r="O20" s="134"/>
      <c r="U20" s="130"/>
      <c r="V20" s="107">
        <f ca="1">NOW()</f>
        <v>44193.927650810183</v>
      </c>
      <c r="W20" s="107">
        <f ca="1">NOW()</f>
        <v>44193.927650810183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AMIGOS DE LA COMUNIDAD DE COLOMBIA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2674</v>
      </c>
      <c r="J174" s="259"/>
      <c r="K174" s="259"/>
      <c r="L174" s="259"/>
      <c r="M174" s="259"/>
      <c r="O174" s="181"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60"/>
      <c r="S175" s="19"/>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60" t="s">
        <v>2623</v>
      </c>
      <c r="S176" s="19"/>
      <c r="T176" s="19"/>
      <c r="U176" s="19"/>
      <c r="V176" s="19"/>
      <c r="W176" s="19"/>
      <c r="X176" s="19"/>
      <c r="Y176" s="19"/>
      <c r="Z176" s="19"/>
      <c r="AA176" s="19"/>
      <c r="AB176" s="19"/>
    </row>
    <row r="177" spans="1:28" ht="23.25" x14ac:dyDescent="0.25">
      <c r="A177" s="9"/>
      <c r="B177" s="225" t="s">
        <v>2670</v>
      </c>
      <c r="C177" s="225"/>
      <c r="D177" s="225"/>
      <c r="E177" s="24">
        <v>0.02</v>
      </c>
      <c r="F177" s="174">
        <v>2E-3</v>
      </c>
      <c r="G177" s="175">
        <f>IF(F177&gt;0,SUM(E177+F177),"")</f>
        <v>2.1999999999999999E-2</v>
      </c>
      <c r="H177" s="5"/>
      <c r="I177" s="216" t="s">
        <v>2674</v>
      </c>
      <c r="J177" s="217"/>
      <c r="K177" s="217"/>
      <c r="L177" s="21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50329263.599999994</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4" t="str">
        <f>HYPERLINK("#Integrante_4!A109","CAPACIDAD RESIDUAL")</f>
        <v>CAPACIDAD RESIDUAL</v>
      </c>
      <c r="F8" s="205"/>
      <c r="G8" s="20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4" t="str">
        <f>HYPERLINK("#Integrante_4!A162","TALENTO HUMANO")</f>
        <v>TALENTO HUMANO</v>
      </c>
      <c r="F9" s="205"/>
      <c r="G9" s="20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4" t="str">
        <f>HYPERLINK("#Integrante_4!F162","INFRAESTRUCTURA")</f>
        <v>INFRAESTRUCTURA</v>
      </c>
      <c r="F10" s="205"/>
      <c r="G10" s="20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44193.927650810183</v>
      </c>
      <c r="W20" s="107">
        <f ca="1">NOW()</f>
        <v>44193.927650810183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60"/>
      <c r="S177" s="19"/>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60" t="s">
        <v>2623</v>
      </c>
      <c r="S178" s="19"/>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2674</v>
      </c>
      <c r="J179" s="217"/>
      <c r="K179" s="217"/>
      <c r="L179" s="21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4" t="str">
        <f>HYPERLINK("#Integrante_5!A109","CAPACIDAD RESIDUAL")</f>
        <v>CAPACIDAD RESIDUAL</v>
      </c>
      <c r="F8" s="205"/>
      <c r="G8" s="20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4" t="str">
        <f>HYPERLINK("#Integrante_5!A162","TALENTO HUMANO")</f>
        <v>TALENTO HUMANO</v>
      </c>
      <c r="F9" s="205"/>
      <c r="G9" s="20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4" t="str">
        <f>HYPERLINK("#Integrante_5!F162","INFRAESTRUCTURA")</f>
        <v>INFRAESTRUCTURA</v>
      </c>
      <c r="F10" s="205"/>
      <c r="G10" s="20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44193.927650810183</v>
      </c>
      <c r="W20" s="107">
        <f ca="1">NOW()</f>
        <v>44193.927650810183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2678</v>
      </c>
      <c r="J174" s="259"/>
      <c r="K174" s="259"/>
      <c r="L174" s="259"/>
      <c r="M174" s="259"/>
      <c r="O174" s="181"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9"/>
      <c r="S175" s="160"/>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9"/>
      <c r="S176" s="160" t="s">
        <v>2623</v>
      </c>
      <c r="T176" s="19"/>
      <c r="U176" s="19"/>
      <c r="V176" s="19"/>
      <c r="W176" s="19"/>
      <c r="X176" s="19"/>
      <c r="Y176" s="19"/>
      <c r="Z176" s="19"/>
      <c r="AA176" s="19"/>
      <c r="AB176" s="19"/>
    </row>
    <row r="177" spans="1:28" ht="23.25" x14ac:dyDescent="0.25">
      <c r="A177" s="9"/>
      <c r="B177" s="225" t="s">
        <v>2670</v>
      </c>
      <c r="C177" s="225"/>
      <c r="D177" s="225"/>
      <c r="E177" s="24">
        <v>0.02</v>
      </c>
      <c r="F177" s="174"/>
      <c r="G177" s="175" t="str">
        <f>IF(F177&gt;0,SUM(E177+F177),"")</f>
        <v/>
      </c>
      <c r="H177" s="5"/>
      <c r="I177" s="216" t="s">
        <v>2672</v>
      </c>
      <c r="J177" s="217"/>
      <c r="K177" s="217"/>
      <c r="L177" s="21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44193.927650810183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4" t="str">
        <f>HYPERLINK("#Integrante_6!A109","CAPACIDAD RESIDUAL")</f>
        <v>CAPACIDAD RESIDUAL</v>
      </c>
      <c r="F8" s="205"/>
      <c r="G8" s="20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4" t="str">
        <f>HYPERLINK("#Integrante_6!A162","TALENTO HUMANO")</f>
        <v>TALENTO HUMANO</v>
      </c>
      <c r="F9" s="205"/>
      <c r="G9" s="20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4" t="str">
        <f>HYPERLINK("#Integrante_6!F162","INFRAESTRUCTURA")</f>
        <v>INFRAESTRUCTURA</v>
      </c>
      <c r="F10" s="205"/>
      <c r="G10" s="20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44193.927650810183</v>
      </c>
      <c r="W20" s="107">
        <f ca="1">NOW()</f>
        <v>44193.927650810183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2672</v>
      </c>
      <c r="J179" s="217"/>
      <c r="K179" s="217"/>
      <c r="L179" s="21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jairo</cp:lastModifiedBy>
  <cp:lastPrinted>2020-12-11T17:12:38Z</cp:lastPrinted>
  <dcterms:created xsi:type="dcterms:W3CDTF">2020-10-14T21:57:42Z</dcterms:created>
  <dcterms:modified xsi:type="dcterms:W3CDTF">2020-12-29T03:16:04Z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