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60" windowWidth="20730" windowHeight="1110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<sst xmlns="http://schemas.openxmlformats.org/spreadsheetml/2006/main" count="4920" uniqueCount="2774">
  <si>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</si>
  <si>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</si>
  <si>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</si>
  <si>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</si>
  <si>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</si>
  <si>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</si>
  <si>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</si>
  <si>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</si>
  <si>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</si>
  <si>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</si>
  <si>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</si>
  <si>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</si>
  <si>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</si>
  <si>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</si>
  <si>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</si>
  <si>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</si>
  <si>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</si>
  <si>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</si>
  <si>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</si>
  <si>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</si>
  <si>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</si>
  <si>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</si>
  <si>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</si>
  <si>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</si>
  <si>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</si>
  <si>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</si>
  <si>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</si>
  <si>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</si>
  <si>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</si>
  <si>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</si>
  <si>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</si>
  <si>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</si>
  <si>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</si>
  <si>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</si>
  <si>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</si>
  <si>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</si>
  <si>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</si>
  <si>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</si>
  <si>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</si>
  <si>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</si>
  <si>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</si>
  <si>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</si>
  <si>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</si>
  <si>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</si>
  <si>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</si>
  <si>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</si>
  <si>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</si>
  <si>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</si>
  <si>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</si>
  <si>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</si>
  <si>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</si>
  <si>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</si>
  <si>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</si>
  <si>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</si>
  <si>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</si>
  <si>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</si>
  <si>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</si>
  <si>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</si>
  <si>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</si>
  <si>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</si>
  <si>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</si>
  <si>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</si>
  <si>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</si>
  <si>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</si>
  <si>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</si>
  <si>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</si>
  <si>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</si>
  <si>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</si>
  <si>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</si>
  <si>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</si>
  <si>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</si>
  <si>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</si>
  <si>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</si>
  <si>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</si>
  <si>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</si>
  <si>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</si>
  <si>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</si>
  <si>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</si>
  <si>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</si>
  <si>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</si>
  <si>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</si>
  <si>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</si>
  <si>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</si>
  <si>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</si>
  <si>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</si>
  <si>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</si>
  <si>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</si>
  <si>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</si>
  <si>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</si>
  <si>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</si>
  <si>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</si>
  <si>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</si>
  <si>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</si>
  <si>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</si>
  <si>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</si>
  <si>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</si>
  <si>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</si>
  <si>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</si>
  <si>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</si>
  <si>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</si>
  <si>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</si>
  <si>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</si>
  <si>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</si>
  <si>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</si>
  <si>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</si>
  <si>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</si>
  <si>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</si>
  <si>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</si>
  <si>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</si>
  <si>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</si>
  <si>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</si>
  <si>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</si>
  <si>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</si>
  <si>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</si>
  <si>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</si>
  <si>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</si>
  <si>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</si>
  <si>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</si>
  <si>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</si>
  <si>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</si>
  <si>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</si>
  <si>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</si>
  <si>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</si>
  <si>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</si>
  <si>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</si>
  <si>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</si>
  <si>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</si>
  <si>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</si>
  <si>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</si>
  <si>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</si>
  <si>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</si>
  <si>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</si>
  <si>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</si>
  <si>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</si>
  <si>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</si>
  <si>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</si>
  <si>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</si>
  <si>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</si>
  <si>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</si>
  <si>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</si>
  <si>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</si>
  <si>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</si>
  <si>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</si>
  <si>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</si>
  <si>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</si>
  <si>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</si>
  <si>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</si>
  <si>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</si>
  <si>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</si>
  <si>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</si>
  <si>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</si>
  <si>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</si>
  <si>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</si>
  <si>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</si>
  <si>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</si>
  <si>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</si>
  <si>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</si>
  <si>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</si>
  <si>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</si>
  <si>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</si>
  <si>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</si>
  <si>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</si>
  <si>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</si>
  <si>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</si>
  <si>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</si>
  <si>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</si>
  <si>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</si>
  <si>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</si>
  <si>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</si>
  <si>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</si>
  <si>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</si>
  <si>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</si>
  <si>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</si>
  <si>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</si>
  <si>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</si>
  <si>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</si>
  <si>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</si>
  <si>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</si>
  <si>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</si>
  <si>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</si>
  <si>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</si>
  <si>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</si>
  <si>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</si>
  <si>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</si>
  <si>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</si>
  <si>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</si>
  <si>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</si>
  <si>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</si>
  <si>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</si>
  <si>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</si>
  <si>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</si>
  <si>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</si>
  <si>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</si>
  <si>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</si>
  <si>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</si>
  <si>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</si>
  <si>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</si>
  <si>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</si>
  <si>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</si>
  <si>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</si>
  <si>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</si>
  <si>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</si>
  <si>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</si>
  <si>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</si>
  <si>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</si>
  <si>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</si>
  <si>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</si>
  <si>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</si>
  <si>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</si>
  <si>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</si>
  <si>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</si>
  <si>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</si>
  <si>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</si>
  <si>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</si>
  <si>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</si>
  <si>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</si>
  <si>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</si>
  <si>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</si>
  <si>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</si>
  <si>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</si>
  <si>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</si>
  <si>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</si>
  <si>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</si>
  <si>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</si>
  <si>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</si>
  <si>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</si>
  <si>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</si>
  <si>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</si>
  <si>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</si>
  <si>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</si>
  <si>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</si>
  <si>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</si>
  <si>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</si>
  <si>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</si>
  <si>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</si>
  <si>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</si>
  <si>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</si>
  <si>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</si>
  <si>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</si>
  <si>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</si>
  <si>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</si>
  <si>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</si>
  <si>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</si>
  <si>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</si>
  <si>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</si>
  <si>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</si>
  <si>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</si>
  <si>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</si>
  <si>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</si>
  <si>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</si>
  <si>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</si>
  <si>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</si>
  <si>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</si>
  <si>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</si>
  <si>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</si>
  <si>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</si>
  <si>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</si>
  <si>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</si>
  <si>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</si>
  <si>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</si>
  <si>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</si>
  <si>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</si>
  <si>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</si>
  <si>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</si>
  <si>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</si>
  <si>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</si>
  <si>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</si>
  <si>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</si>
  <si>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</si>
  <si>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</si>
  <si>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</si>
  <si>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</si>
  <si>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</si>
  <si>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</si>
  <si>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</si>
  <si>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</si>
  <si>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</si>
  <si>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</si>
  <si>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</si>
  <si>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</si>
  <si>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</si>
  <si>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</si>
  <si>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</si>
  <si>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</si>
  <si>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</si>
  <si>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</si>
  <si>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</si>
  <si>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</si>
  <si>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</si>
  <si>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</si>
  <si>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</si>
  <si>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</si>
  <si>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</si>
  <si>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</si>
  <si>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</si>
  <si>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</si>
  <si>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</si>
  <si>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</si>
  <si>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</si>
  <si>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</si>
  <si>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</si>
  <si>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</si>
  <si>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</si>
  <si>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</si>
  <si>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</si>
  <si>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</si>
  <si>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</si>
  <si>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</si>
  <si>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</si>
  <si>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</si>
  <si>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</si>
  <si>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</si>
  <si>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</si>
  <si>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</si>
  <si>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</si>
  <si>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</si>
  <si>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</si>
  <si>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</si>
  <si>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</si>
  <si>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</si>
  <si>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</si>
  <si>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</si>
  <si>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</si>
  <si>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</si>
  <si>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</si>
  <si>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</si>
  <si>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</si>
  <si>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</si>
  <si>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</si>
  <si>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</si>
  <si>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</si>
  <si>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</si>
  <si>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</si>
  <si>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</si>
  <si>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</si>
  <si>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</si>
  <si>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</si>
  <si>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</si>
  <si>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</si>
  <si>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</si>
  <si>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</si>
  <si>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</si>
  <si>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</si>
  <si>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</si>
  <si>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</si>
  <si>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</si>
  <si>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</si>
  <si>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</si>
  <si>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</si>
  <si>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</si>
  <si>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</si>
  <si>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</si>
  <si>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</si>
  <si>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</si>
  <si>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</si>
  <si>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</si>
  <si>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</si>
  <si>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</si>
  <si>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</si>
  <si>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</si>
  <si>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</si>
  <si>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</si>
  <si>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</si>
  <si>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</si>
  <si>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</si>
  <si>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</si>
  <si>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</si>
  <si>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</si>
  <si>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</si>
  <si>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</si>
  <si>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</si>
  <si>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</si>
  <si>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</si>
  <si>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</si>
  <si>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</si>
  <si>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</si>
  <si>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</si>
  <si>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</si>
  <si>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</si>
  <si>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</si>
  <si>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</si>
  <si>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</si>
  <si>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</si>
  <si>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</si>
  <si>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</si>
  <si>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</si>
  <si>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</si>
  <si>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</si>
  <si>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</si>
  <si>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</si>
  <si>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</si>
  <si>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</si>
  <si>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</si>
  <si>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</si>
  <si>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</si>
  <si>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</si>
  <si>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</si>
  <si>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</si>
  <si>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</si>
  <si>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</si>
  <si>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</si>
  <si>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</si>
  <si>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</si>
  <si>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</si>
  <si>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</si>
  <si>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</si>
  <si>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</si>
  <si>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</si>
  <si>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</si>
  <si>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</si>
  <si>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</si>
  <si>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</si>
  <si>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</si>
  <si>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</si>
  <si>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</si>
  <si>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</si>
  <si>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</si>
  <si>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</si>
  <si>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</si>
  <si>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</si>
  <si>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</si>
  <si>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</si>
  <si>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</si>
  <si>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</si>
  <si>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</si>
  <si>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</si>
  <si>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</si>
  <si>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</si>
  <si>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</si>
  <si>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</si>
  <si>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</si>
  <si>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</si>
  <si>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</si>
  <si>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</si>
  <si>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</si>
  <si>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</si>
  <si>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</si>
  <si>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</si>
  <si>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</si>
  <si>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</si>
  <si>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</si>
  <si>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</si>
  <si>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</si>
  <si>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</si>
  <si>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</si>
  <si>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</si>
  <si>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</si>
  <si>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</si>
  <si>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</si>
  <si>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</si>
  <si>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</si>
  <si>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</si>
  <si>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</si>
  <si>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</si>
  <si>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</si>
  <si>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</si>
  <si>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</si>
  <si>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</si>
  <si>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</si>
  <si>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</si>
  <si>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</si>
  <si>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</si>
  <si>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</si>
  <si>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</si>
  <si>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</si>
  <si>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</si>
  <si>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</si>
  <si>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</si>
  <si>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</si>
  <si>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</si>
  <si>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</si>
  <si>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</si>
  <si>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</si>
  <si>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</si>
  <si>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</si>
  <si>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</si>
  <si>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</si>
  <si>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</si>
  <si>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</si>
  <si>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</si>
  <si>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</si>
  <si>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</si>
  <si>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</si>
  <si>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</si>
  <si>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</si>
  <si>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</si>
  <si>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</si>
  <si>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</si>
  <si>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</si>
  <si>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</si>
  <si>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</si>
  <si>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</si>
  <si>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</si>
  <si>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</si>
  <si>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</si>
  <si>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</si>
  <si>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</si>
  <si>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</si>
  <si>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</si>
  <si>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</si>
  <si>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</si>
  <si>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</si>
  <si>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</si>
  <si>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</si>
  <si>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</si>
  <si>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</si>
  <si>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</si>
  <si>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</si>
  <si>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</si>
  <si>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</si>
  <si>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</si>
  <si>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</si>
  <si>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</si>
  <si>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</si>
  <si>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</si>
  <si>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</si>
  <si>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</si>
  <si>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</si>
  <si>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</si>
  <si>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</si>
  <si>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</si>
  <si>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</si>
  <si>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</si>
  <si>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</si>
  <si>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</si>
  <si>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</si>
  <si>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</si>
  <si>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</si>
  <si>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</si>
  <si>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</si>
  <si>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</si>
  <si>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</si>
  <si>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</si>
  <si>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</si>
  <si>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</si>
  <si>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</si>
  <si>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</si>
  <si>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</si>
  <si>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</si>
  <si>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</si>
  <si>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</si>
  <si>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</si>
  <si>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</si>
  <si>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</si>
  <si>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</si>
  <si>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</si>
  <si>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</si>
  <si>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</si>
  <si>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</si>
  <si>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</si>
  <si>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</si>
  <si>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</si>
  <si>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</si>
  <si>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</si>
  <si>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</si>
  <si>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</si>
  <si>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</si>
  <si>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</si>
  <si>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</si>
  <si>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</si>
  <si>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</si>
  <si>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</si>
  <si>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</si>
  <si>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</si>
  <si>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</si>
  <si>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</si>
  <si>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</si>
  <si>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</si>
  <si>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</si>
  <si>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</si>
  <si>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</si>
  <si>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</si>
  <si>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</si>
  <si>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</si>
  <si>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</si>
  <si>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</si>
  <si>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</si>
  <si>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</si>
  <si>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</si>
  <si>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</si>
  <si>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</si>
  <si>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</si>
  <si>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</si>
  <si>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</si>
  <si>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</si>
  <si>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</si>
  <si>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</si>
  <si>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</si>
  <si>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</si>
  <si>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</si>
  <si>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</si>
  <si>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</si>
  <si>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</si>
  <si>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</si>
  <si>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</si>
  <si>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</si>
  <si>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</si>
  <si>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</si>
  <si>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</si>
  <si>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</si>
  <si>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</si>
  <si>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</si>
  <si>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</si>
  <si>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</si>
  <si>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</si>
  <si>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</si>
  <si>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</si>
  <si>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</si>
  <si>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</si>
  <si>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</si>
  <si>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</si>
  <si>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</si>
  <si>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</si>
  <si>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</si>
  <si>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</si>
  <si>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</si>
  <si>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</si>
  <si>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</si>
  <si>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</si>
  <si>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</si>
  <si>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</si>
  <si>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</si>
  <si>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</si>
  <si>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</si>
  <si>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</si>
  <si>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</si>
  <si>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</si>
  <si>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</si>
  <si>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</si>
  <si>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</si>
  <si>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</si>
  <si>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</si>
  <si>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</si>
  <si>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</si>
  <si>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</si>
  <si>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</si>
  <si>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</si>
  <si>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</si>
  <si>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</si>
  <si>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</si>
  <si>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</si>
  <si>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</si>
  <si>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</si>
  <si>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</si>
  <si>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</si>
  <si>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</si>
  <si>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</si>
  <si>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</si>
  <si>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</si>
  <si>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</si>
  <si>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</si>
  <si>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</si>
  <si>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</si>
  <si>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</si>
  <si>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</si>
  <si>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</si>
  <si>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</si>
  <si>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</si>
  <si>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</si>
  <si>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</si>
  <si>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</si>
  <si>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</si>
  <si>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</si>
  <si>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</si>
  <si>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</si>
  <si>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</si>
  <si>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</si>
  <si>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</si>
  <si>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</si>
  <si>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</si>
  <si>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</si>
  <si>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</si>
  <si>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</si>
  <si>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</si>
  <si>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</si>
  <si>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</si>
  <si>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</si>
  <si>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</si>
  <si>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</si>
  <si>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</si>
  <si>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</si>
  <si>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</si>
  <si>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</si>
  <si>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</si>
  <si>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</si>
  <si>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</si>
  <si>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</si>
  <si>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</si>
  <si>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</si>
  <si>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</si>
  <si>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</si>
  <si>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</si>
  <si>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</si>
  <si>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</si>
  <si>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</si>
  <si>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</si>
  <si>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</si>
  <si>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</si>
  <si>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</si>
  <si>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</si>
  <si>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</si>
  <si>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</si>
  <si>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</si>
  <si>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</si>
  <si>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</si>
  <si>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</si>
  <si>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</si>
  <si>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</si>
  <si>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</si>
  <si>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</si>
  <si>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</si>
  <si>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</si>
  <si>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</si>
  <si>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</si>
  <si>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</si>
  <si>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</si>
  <si>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</si>
  <si>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</si>
  <si>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</si>
  <si>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</si>
  <si>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</si>
  <si>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</si>
  <si>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</si>
  <si>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</si>
  <si>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</si>
  <si>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</si>
  <si>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</si>
  <si>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</si>
  <si>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</si>
  <si>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</si>
  <si>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</si>
  <si>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</si>
  <si>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</si>
  <si>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</si>
  <si>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</si>
  <si>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</si>
  <si>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</si>
  <si>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</si>
  <si>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</si>
  <si>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</si>
  <si>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</si>
  <si>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</si>
  <si>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</si>
  <si>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</si>
  <si>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</si>
  <si>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</si>
  <si>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</si>
  <si>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</si>
  <si>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</si>
  <si>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</si>
  <si>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</si>
  <si>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</si>
  <si>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</si>
  <si>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</si>
  <si>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</si>
  <si>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</si>
  <si>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</si>
  <si>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</si>
  <si>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</si>
  <si>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</si>
  <si>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</si>
  <si>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</si>
  <si>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</si>
  <si>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</si>
  <si>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</si>
  <si>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</si>
  <si>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</si>
  <si>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</si>
  <si>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</si>
  <si>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</si>
  <si>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</si>
  <si>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</si>
  <si>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</si>
  <si>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</si>
  <si>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</si>
  <si>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</si>
  <si>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</si>
  <si>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</si>
  <si>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</si>
  <si>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</si>
  <si>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</si>
  <si>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</si>
  <si>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</si>
  <si>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</si>
  <si>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</si>
  <si>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</si>
  <si>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</si>
  <si>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</si>
  <si>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</si>
  <si>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</si>
  <si>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</si>
  <si>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</si>
  <si>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</si>
  <si>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</si>
  <si>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</si>
  <si>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</si>
  <si>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</si>
  <si>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</si>
  <si>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</si>
  <si>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</si>
  <si>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</si>
  <si>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</si>
  <si>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</si>
  <si>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</si>
  <si>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</si>
  <si>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</si>
  <si>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</si>
  <si>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</si>
  <si>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</si>
  <si>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</si>
  <si>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</si>
  <si>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</si>
  <si>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</si>
  <si>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</si>
  <si>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</si>
  <si>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</si>
  <si>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</si>
  <si>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</si>
  <si>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</si>
  <si>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</si>
  <si>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</si>
  <si>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</si>
  <si>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</si>
  <si>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</si>
  <si>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</si>
  <si>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</si>
  <si>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</si>
  <si>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</si>
  <si>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</si>
  <si>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</si>
  <si>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</si>
  <si>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</si>
  <si>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</si>
  <si>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</si>
  <si>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</si>
  <si>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</si>
  <si>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</si>
  <si>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</si>
  <si>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</si>
  <si>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</si>
  <si>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</si>
  <si>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</si>
  <si>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</si>
  <si>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</si>
  <si>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</si>
  <si>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</si>
  <si>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</si>
  <si>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</si>
  <si>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</si>
  <si>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</si>
  <si>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</si>
  <si>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</si>
  <si>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</si>
  <si>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</si>
  <si>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</si>
  <si>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</si>
  <si>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</si>
  <si>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</si>
  <si>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</si>
  <si>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</si>
  <si>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</si>
  <si>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</si>
  <si>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</si>
  <si>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</si>
  <si>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</si>
  <si>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</si>
  <si>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</si>
  <si>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</si>
  <si>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</si>
  <si>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</si>
  <si>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</si>
  <si>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</si>
  <si>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</si>
  <si>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</si>
  <si>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</si>
  <si>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</si>
  <si>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</si>
  <si>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</si>
  <si>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</si>
  <si>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</si>
  <si>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</si>
  <si>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</si>
  <si>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</si>
  <si>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</si>
  <si>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</si>
  <si>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</si>
  <si>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</si>
  <si>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</si>
  <si>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</si>
  <si>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</si>
  <si>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</si>
  <si>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</si>
  <si>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</si>
  <si>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</si>
  <si>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</si>
  <si>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</si>
  <si>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</si>
  <si>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</si>
  <si>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</si>
  <si>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</si>
  <si>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</si>
  <si>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</si>
  <si>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</si>
  <si>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</si>
  <si>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</si>
  <si>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</si>
  <si>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</si>
  <si>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</si>
  <si>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</si>
  <si>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</si>
  <si>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</si>
  <si>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</si>
  <si>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</si>
  <si>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</si>
  <si>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</si>
  <si>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</si>
  <si>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</si>
  <si>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</si>
  <si>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</si>
  <si>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</si>
  <si>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</si>
  <si>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</si>
  <si>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</si>
  <si>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</si>
  <si>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</si>
  <si>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</si>
  <si>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</si>
  <si>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</si>
  <si>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</si>
  <si>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</si>
  <si>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</si>
  <si>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</si>
  <si>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</si>
  <si>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</si>
  <si>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</si>
  <si>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</si>
  <si>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</si>
  <si>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</si>
  <si>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</si>
  <si>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</si>
  <si>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</si>
  <si>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</si>
  <si>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</si>
  <si>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</si>
  <si>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</si>
  <si>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</si>
  <si>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</si>
  <si>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</si>
  <si>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</si>
  <si>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</si>
  <si>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</si>
  <si>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</si>
  <si>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</si>
  <si>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</si>
  <si>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</si>
  <si>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</si>
  <si>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</si>
  <si>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</si>
  <si>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</si>
  <si>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</si>
  <si>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</si>
  <si>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</si>
  <si>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</si>
  <si>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</si>
  <si>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</si>
  <si>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</si>
  <si>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</si>
  <si>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</si>
  <si>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</si>
  <si>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</si>
  <si>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</si>
  <si>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</si>
  <si>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</si>
  <si>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</si>
  <si>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</si>
  <si>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</si>
  <si>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</si>
  <si>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</si>
  <si>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</si>
  <si>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</si>
  <si>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</si>
  <si>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</si>
  <si>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</si>
  <si>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</si>
  <si>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</si>
  <si>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</si>
  <si>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</si>
  <si>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</si>
  <si>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</si>
  <si>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</si>
  <si>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</si>
  <si>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</si>
  <si>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</si>
  <si>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</si>
  <si>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</si>
  <si>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</si>
  <si>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</si>
  <si>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</si>
  <si>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</si>
  <si>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</si>
  <si>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</si>
  <si>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</si>
  <si>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</si>
  <si>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</si>
  <si>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</si>
  <si>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</si>
  <si>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</si>
  <si>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</si>
  <si>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</si>
  <si>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</si>
  <si>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</si>
  <si>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</si>
  <si>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</si>
  <si>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</si>
  <si>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</si>
  <si>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</si>
  <si>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</si>
  <si>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</si>
  <si>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</si>
  <si>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</si>
  <si>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</si>
  <si>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</si>
  <si>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</si>
  <si>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</si>
  <si>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</si>
  <si>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</si>
  <si>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</si>
  <si>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</si>
  <si>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</si>
  <si>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</si>
  <si>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</si>
  <si>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</si>
  <si>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</si>
  <si>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</si>
  <si>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</si>
  <si>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</si>
  <si>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</si>
  <si>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</si>
  <si>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</si>
  <si>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</si>
  <si>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</si>
  <si>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</si>
  <si>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</si>
  <si>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</si>
  <si>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</si>
  <si>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</si>
  <si>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</si>
  <si>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</si>
  <si>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</si>
  <si>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</si>
  <si>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</si>
  <si>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</si>
  <si>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</si>
  <si>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</si>
  <si>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</si>
  <si>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</si>
  <si>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</si>
  <si>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</si>
  <si>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</si>
  <si>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</si>
  <si>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</si>
  <si>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</si>
  <si>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</si>
  <si>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</si>
  <si>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</si>
  <si>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</si>
  <si>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</si>
  <si>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</si>
  <si>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</si>
  <si>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</si>
  <si>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</si>
  <si>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</si>
  <si>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</si>
  <si>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</si>
  <si>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</si>
  <si>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</si>
  <si>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</si>
  <si>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</si>
  <si>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</si>
  <si>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</si>
  <si>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</si>
  <si>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</si>
  <si>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</si>
  <si>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</si>
  <si>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</si>
  <si>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</si>
  <si>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</si>
  <si>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</si>
  <si>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</si>
  <si>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</si>
  <si>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</si>
  <si>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</si>
  <si>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</si>
  <si>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</si>
  <si>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</si>
  <si>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</si>
  <si>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</si>
  <si>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</si>
  <si>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</si>
  <si>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</si>
  <si>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</si>
  <si>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</si>
  <si>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</si>
  <si>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</si>
  <si>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</si>
  <si>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</si>
  <si>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</si>
  <si>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</si>
  <si>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</si>
  <si>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</si>
  <si>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</si>
  <si>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</si>
  <si>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</si>
  <si>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</si>
  <si>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</si>
  <si>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</si>
  <si>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</si>
  <si>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</si>
  <si>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</si>
  <si>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</si>
  <si>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</si>
  <si>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</si>
  <si>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</si>
  <si>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</si>
  <si>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</si>
  <si>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</si>
  <si>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</si>
  <si>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</si>
  <si>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</si>
  <si>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</si>
  <si>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</si>
  <si>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</si>
  <si>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</si>
  <si>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</si>
  <si>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</si>
  <si>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</si>
  <si>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</si>
  <si>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</si>
  <si>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</si>
  <si>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</si>
  <si>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</si>
  <si>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</si>
  <si>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</si>
  <si>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</si>
  <si>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</si>
  <si>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</si>
  <si>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</si>
  <si>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</si>
  <si>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</si>
  <si>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</si>
  <si>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</si>
  <si>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</si>
  <si>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</si>
  <si>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</si>
  <si>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</si>
  <si>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</si>
  <si>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</si>
  <si>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</si>
  <si>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</si>
  <si>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</si>
  <si>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</si>
  <si>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</si>
  <si>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</si>
  <si>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</si>
  <si>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</si>
  <si>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</si>
  <si>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</si>
  <si>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</si>
  <si>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</si>
  <si>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</si>
  <si>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</si>
  <si>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</si>
  <si>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</si>
  <si>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</si>
  <si>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</si>
  <si>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</si>
  <si>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</si>
  <si>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</si>
  <si>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</si>
  <si>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</si>
  <si>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</si>
  <si>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</si>
  <si>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</si>
  <si>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</si>
  <si>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</si>
  <si>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</si>
  <si>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</si>
  <si>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</si>
  <si>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</si>
  <si>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</si>
  <si>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</si>
  <si>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</si>
  <si>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</si>
  <si>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</si>
  <si>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</si>
  <si>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</si>
  <si>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</si>
  <si>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</si>
  <si>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</si>
  <si>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</si>
  <si>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</si>
  <si>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</si>
  <si>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</si>
  <si>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</si>
  <si>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</si>
  <si>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</si>
  <si>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</si>
  <si>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</si>
  <si>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</si>
  <si>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</si>
  <si>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</si>
  <si>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</si>
  <si>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</si>
  <si>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</si>
  <si>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</si>
  <si>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</si>
  <si>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</si>
  <si>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</si>
  <si>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</si>
  <si>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</si>
  <si>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</si>
  <si>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</si>
  <si>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</si>
  <si>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</si>
  <si>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</si>
  <si>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</si>
  <si>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</si>
  <si>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</si>
  <si>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</si>
  <si>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</si>
  <si>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</si>
  <si>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</si>
  <si>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</si>
  <si>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</si>
  <si>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</si>
  <si>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</si>
  <si>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</si>
  <si>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</si>
  <si>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</si>
  <si>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</si>
  <si>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</si>
  <si>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</si>
  <si>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</si>
  <si>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</si>
  <si>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</si>
  <si>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</si>
  <si>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</si>
  <si>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</si>
  <si>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</si>
  <si>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</si>
  <si>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</si>
  <si>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</si>
  <si>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</si>
  <si>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</si>
  <si>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</si>
  <si>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</si>
  <si>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</si>
  <si>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</si>
  <si>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</si>
  <si>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</si>
  <si>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</si>
  <si>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</si>
  <si>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</si>
  <si>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</si>
  <si>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</si>
  <si>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</si>
  <si>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</si>
  <si>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</si>
  <si>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</si>
  <si>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</si>
  <si>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</si>
  <si>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</si>
  <si>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</si>
  <si>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</si>
  <si>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</si>
  <si>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</si>
  <si>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</si>
  <si>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</si>
  <si>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</si>
  <si>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</si>
  <si>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</si>
  <si>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</si>
  <si>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</si>
  <si>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</si>
  <si>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</si>
  <si>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</si>
  <si>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</si>
  <si>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</si>
  <si>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</si>
  <si>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</si>
  <si>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</si>
  <si>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</si>
  <si>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</si>
  <si>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</si>
  <si>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</si>
  <si>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</si>
  <si>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</si>
  <si>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</si>
  <si>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</si>
  <si>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</si>
  <si>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</si>
  <si>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</si>
  <si>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</si>
  <si>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</si>
  <si>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</si>
  <si>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</si>
  <si>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</si>
  <si>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</si>
  <si>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</si>
  <si>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</si>
  <si>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</si>
  <si>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</si>
  <si>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</si>
  <si>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</si>
  <si>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</si>
  <si>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</si>
  <si>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</si>
  <si>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</si>
  <si>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</si>
  <si>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</si>
  <si>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</si>
  <si>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</si>
  <si>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</si>
  <si>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</si>
  <si>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</si>
  <si>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</si>
  <si>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</si>
  <si>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</si>
  <si>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</si>
  <si>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</si>
  <si>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</si>
  <si>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</si>
  <si>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</si>
  <si>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</si>
  <si>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</si>
  <si>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</si>
  <si>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</si>
  <si>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</si>
  <si>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</si>
  <si>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</si>
  <si>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</si>
  <si>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</si>
  <si>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</si>
  <si>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</si>
  <si>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</si>
  <si>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</si>
  <si>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</si>
  <si>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</si>
  <si>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</si>
  <si>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</si>
  <si>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</si>
  <si>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</si>
  <si>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</si>
  <si>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</si>
  <si>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</si>
  <si>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</si>
  <si>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</si>
  <si>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</si>
  <si>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</si>
  <si>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</si>
  <si>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</si>
  <si>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</si>
  <si>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</si>
  <si>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</si>
  <si>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</si>
  <si>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</si>
  <si>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</si>
  <si>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</si>
  <si>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</si>
  <si>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</si>
  <si>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</si>
  <si>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</si>
  <si>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</si>
  <si>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</si>
  <si>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</si>
  <si>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</si>
  <si>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</si>
  <si>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</si>
  <si>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</si>
  <si>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</si>
  <si>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</si>
  <si>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</si>
  <si>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</si>
  <si>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</si>
  <si>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</si>
  <si>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</si>
  <si>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</si>
  <si>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</si>
  <si>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</si>
  <si>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</si>
  <si>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</si>
  <si>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</si>
  <si>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</si>
  <si>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</si>
  <si>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</si>
  <si>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</si>
  <si>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</si>
  <si>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</si>
  <si>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</si>
  <si>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</si>
  <si>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</si>
  <si>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</si>
  <si>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</si>
  <si>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</si>
  <si>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</si>
  <si>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</si>
  <si>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</si>
  <si>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</si>
  <si>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</si>
  <si>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</si>
  <si>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</si>
  <si>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</si>
  <si>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</si>
  <si>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</si>
  <si>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</si>
  <si>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</si>
  <si>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</si>
  <si>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</si>
  <si>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</si>
  <si>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</si>
  <si>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</si>
  <si>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</si>
  <si>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</si>
  <si>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</si>
  <si>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</si>
  <si>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</si>
  <si>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</si>
  <si>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</si>
  <si>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</si>
  <si>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</si>
  <si>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</si>
  <si>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</si>
  <si>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</si>
  <si>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</si>
  <si>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</si>
  <si>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</si>
  <si>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</si>
  <si>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</si>
  <si>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</si>
  <si>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</si>
  <si>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</si>
  <si>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</si>
  <si>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</si>
  <si>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</si>
  <si>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</si>
  <si>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</si>
  <si>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</si>
  <si>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</si>
  <si>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</si>
  <si>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</si>
  <si>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</si>
  <si>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</si>
  <si>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</si>
  <si>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</si>
  <si>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</si>
  <si>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</si>
  <si>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</si>
  <si>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</si>
  <si>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</si>
  <si>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</si>
  <si>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</si>
  <si>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</si>
  <si>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</si>
  <si>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</si>
  <si>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</si>
  <si>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</si>
  <si>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</si>
  <si>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</si>
  <si>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</si>
  <si>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</si>
  <si>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</si>
  <si>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</si>
  <si>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</si>
  <si>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</si>
  <si>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</si>
  <si>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</si>
  <si>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</si>
  <si>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</si>
  <si>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</si>
  <si>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</si>
  <si>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</si>
  <si>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</si>
  <si>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</si>
  <si>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</si>
  <si>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</si>
  <si>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</si>
  <si>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</si>
  <si>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</si>
  <si>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</si>
  <si>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</si>
  <si>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</si>
  <si>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</si>
  <si>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</si>
  <si>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</si>
  <si>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</si>
  <si>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</si>
  <si>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</si>
  <si>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</si>
  <si>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</si>
  <si>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</si>
  <si>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</si>
  <si>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</si>
  <si>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</si>
  <si>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</si>
  <si>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</si>
  <si>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</si>
  <si>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</si>
  <si>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</si>
  <si>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</si>
  <si>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</si>
  <si>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</si>
  <si>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</si>
  <si>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</si>
  <si>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</si>
  <si>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</si>
  <si>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</si>
  <si>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</si>
  <si>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</si>
  <si>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</si>
  <si>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</si>
  <si>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</si>
  <si>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</si>
  <si>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</si>
  <si>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</si>
  <si>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</si>
  <si>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</si>
  <si>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</si>
  <si>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</si>
  <si>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</si>
  <si>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</si>
  <si>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</si>
  <si>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</si>
  <si>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</si>
  <si>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</si>
  <si>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</si>
  <si>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</si>
  <si>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</si>
  <si>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</si>
  <si>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</si>
  <si>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</si>
  <si>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</si>
  <si>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</si>
  <si>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</si>
  <si>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</si>
  <si>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</si>
  <si>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</si>
  <si>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</si>
  <si>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</si>
  <si>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</si>
  <si>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</si>
  <si>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</si>
  <si>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</si>
  <si>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</si>
  <si>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</si>
  <si>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</si>
  <si>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</si>
  <si>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</si>
  <si>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</si>
  <si>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</si>
  <si>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</si>
  <si>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</si>
  <si>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</si>
  <si>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</si>
  <si>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</si>
  <si>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</si>
  <si>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</si>
  <si>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</si>
  <si>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</si>
  <si>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</si>
  <si>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</si>
  <si>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</si>
  <si>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</si>
  <si>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</si>
  <si>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</si>
  <si>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</si>
  <si>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</si>
  <si>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</si>
  <si>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</si>
  <si>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</si>
  <si>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</si>
  <si>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</si>
  <si>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</si>
  <si>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</si>
  <si>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</si>
  <si>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</si>
  <si>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</si>
  <si>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</si>
  <si>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</si>
  <si>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</si>
  <si>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</si>
  <si>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</si>
  <si>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</si>
  <si>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</si>
  <si>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</si>
  <si>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</si>
  <si>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</si>
  <si>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</si>
  <si>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</si>
  <si>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</si>
  <si>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</si>
  <si>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</si>
  <si>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</si>
  <si>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</si>
  <si>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</si>
  <si>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</si>
  <si>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</si>
  <si>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</si>
  <si>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</si>
  <si>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</si>
  <si>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</si>
  <si>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</si>
  <si>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</si>
  <si>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</si>
  <si>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</si>
  <si>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</si>
  <si>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</si>
  <si>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</si>
  <si>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</si>
  <si>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</si>
  <si>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</si>
  <si>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</si>
  <si>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</si>
  <si>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</si>
  <si>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</si>
  <si>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</si>
  <si>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</si>
  <si>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</si>
  <si>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</si>
  <si>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</si>
  <si>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</si>
  <si>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</si>
  <si>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</si>
  <si>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</si>
  <si>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</si>
  <si>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</si>
  <si>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</si>
  <si>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</si>
  <si>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</si>
  <si>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</si>
  <si>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</si>
  <si>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</si>
  <si>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</si>
  <si>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</si>
  <si>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</si>
  <si>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</si>
  <si>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</si>
  <si>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</si>
  <si>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</si>
  <si>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</si>
  <si>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</si>
  <si>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</si>
  <si>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</si>
  <si>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</si>
  <si>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</si>
  <si>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</si>
  <si>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</si>
  <si>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</si>
  <si>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</si>
  <si>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</si>
  <si>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</si>
  <si>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</si>
  <si>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</si>
  <si>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</si>
  <si>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</si>
  <si>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</si>
  <si>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</si>
  <si>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</si>
  <si>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</si>
  <si>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</si>
  <si>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</si>
  <si>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</si>
  <si>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</si>
  <si>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</si>
  <si>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</si>
  <si>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</si>
  <si>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</si>
  <si>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</si>
  <si>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</si>
  <si>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</si>
  <si>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</si>
  <si>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</si>
  <si>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</si>
  <si>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</si>
  <si>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</si>
  <si>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</si>
  <si>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</si>
  <si>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</si>
  <si>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</si>
  <si>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</si>
  <si>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</si>
  <si>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</si>
  <si>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</si>
  <si>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</si>
  <si>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</si>
  <si>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</si>
  <si>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</si>
  <si>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</si>
  <si>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</si>
  <si>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</si>
  <si>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</si>
  <si>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</si>
  <si>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</si>
  <si>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</si>
  <si>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</si>
  <si>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</si>
  <si>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</si>
  <si>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</si>
  <si>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</si>
  <si>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</si>
  <si>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</si>
  <si>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</si>
  <si>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</si>
  <si>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</si>
  <si>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</si>
  <si>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</si>
  <si>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</si>
  <si>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</si>
  <si>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</si>
  <si>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</si>
  <si>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</si>
  <si>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</si>
  <si>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</si>
  <si>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</si>
  <si>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</si>
  <si>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</si>
  <si>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</si>
  <si>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</si>
  <si>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</si>
  <si>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</si>
  <si>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</si>
  <si>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</si>
  <si>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</si>
  <si>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</si>
  <si>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</si>
  <si>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</si>
  <si>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</si>
  <si>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</si>
  <si>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</si>
  <si>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</si>
  <si>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</si>
  <si>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</si>
  <si>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</si>
  <si>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</si>
  <si>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</si>
  <si>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</si>
  <si>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</si>
  <si>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</si>
  <si>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</si>
  <si>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</si>
  <si>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</si>
  <si>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</si>
  <si>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</si>
  <si>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</si>
  <si>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</si>
  <si>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</si>
  <si>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</si>
  <si>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</si>
  <si>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</si>
  <si>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</si>
  <si>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</si>
  <si>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</si>
  <si>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</si>
  <si>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</si>
  <si>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</si>
  <si>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</si>
  <si>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</si>
  <si>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</si>
  <si>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</si>
  <si>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</si>
  <si>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</si>
  <si>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</si>
  <si>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</si>
  <si>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</si>
  <si>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</si>
  <si>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</si>
  <si>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</si>
  <si>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</si>
  <si>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</si>
  <si>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</si>
  <si>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</si>
  <si>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</si>
  <si>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</si>
  <si>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</si>
  <si>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</si>
  <si>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</si>
  <si>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</si>
  <si>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</si>
  <si>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</si>
  <si>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</si>
  <si>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</si>
  <si>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</si>
  <si>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</si>
  <si>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</si>
  <si>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</si>
  <si>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</si>
  <si>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</si>
  <si>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</si>
  <si>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</si>
  <si>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</si>
  <si>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</si>
  <si>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</si>
  <si>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</si>
  <si>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</si>
  <si>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</si>
  <si>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</si>
  <si>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</si>
  <si>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</si>
  <si>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</si>
  <si>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</si>
  <si>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</si>
  <si>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</si>
  <si>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</si>
  <si>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</si>
  <si>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</si>
  <si>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</si>
  <si>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</si>
  <si>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</si>
  <si>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</si>
  <si>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</si>
  <si>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</si>
  <si>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</si>
  <si>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</si>
  <si>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</si>
  <si>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</si>
  <si>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</si>
  <si>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</si>
  <si>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</si>
  <si>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</si>
  <si>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</si>
  <si>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</si>
  <si>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</si>
  <si>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</si>
  <si>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</si>
  <si>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</si>
  <si>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</si>
  <si>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</si>
  <si>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</si>
  <si>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</si>
  <si>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</si>
  <si>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</si>
  <si>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</si>
  <si>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</si>
  <si>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</si>
  <si>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</si>
  <si>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</si>
  <si>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</si>
  <si>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</si>
  <si>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</si>
  <si>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</si>
  <si>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</si>
  <si>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</si>
  <si>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</si>
  <si>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</si>
  <si>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</si>
  <si>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</si>
  <si>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</si>
  <si>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</si>
  <si>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</si>
  <si>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</si>
  <si>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</si>
  <si>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</si>
  <si>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</si>
  <si>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</si>
  <si>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</si>
  <si>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</si>
  <si>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</si>
  <si>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</si>
  <si>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</si>
  <si>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</si>
  <si>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</si>
  <si>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</si>
  <si>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</si>
  <si>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</si>
  <si>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</si>
  <si>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</si>
  <si>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</si>
  <si>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</si>
  <si>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</si>
  <si>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</si>
  <si>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</si>
  <si>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</si>
  <si>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</si>
  <si>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</si>
  <si>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</si>
  <si>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</si>
  <si>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</si>
  <si>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</si>
  <si>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</si>
  <si>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</si>
  <si>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</si>
  <si>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</si>
  <si>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</si>
  <si>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</si>
  <si>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</si>
  <si>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</si>
  <si>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</si>
  <si>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</si>
  <si>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</si>
  <si>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</si>
  <si>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</si>
  <si>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</si>
  <si>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</si>
  <si>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</si>
  <si>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</si>
  <si>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</si>
  <si>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</si>
  <si>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</si>
  <si>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</si>
  <si>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</si>
  <si>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</si>
  <si>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</si>
  <si>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</si>
  <si>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</si>
  <si>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</si>
  <si>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</si>
  <si>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</si>
  <si>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</si>
  <si>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</si>
  <si>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</si>
  <si>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</si>
  <si>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</si>
  <si>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</si>
  <si>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</si>
  <si>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</si>
  <si>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</si>
  <si>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</si>
  <si>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</si>
  <si>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</si>
  <si>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</si>
  <si>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</si>
  <si>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</si>
  <si>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</si>
  <si>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</si>
  <si>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</si>
  <si>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</si>
  <si>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</si>
  <si>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</si>
  <si>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</si>
  <si>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</si>
  <si>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</si>
  <si>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</si>
  <si>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</si>
  <si>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</si>
  <si>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</si>
  <si>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</si>
  <si>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</si>
  <si>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</si>
  <si>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</si>
  <si>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</si>
  <si>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</si>
  <si>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</si>
  <si>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</si>
  <si>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</si>
  <si>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</si>
  <si>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</si>
  <si>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</si>
  <si>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</si>
  <si>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</si>
  <si>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</si>
  <si>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</si>
  <si>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</si>
  <si>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</si>
  <si>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</si>
  <si>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</si>
  <si>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</si>
  <si>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</si>
  <si>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</si>
  <si>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</si>
  <si>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</si>
  <si>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</si>
  <si>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</si>
  <si>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</si>
  <si>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</si>
  <si>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</si>
  <si>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</si>
  <si>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</si>
  <si>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</si>
  <si>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</si>
  <si>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</si>
  <si>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</si>
  <si>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</si>
  <si>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</si>
  <si>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</si>
  <si>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</si>
  <si>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</si>
  <si>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</si>
  <si>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</si>
  <si>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</si>
  <si>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</si>
  <si>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</si>
  <si>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</si>
  <si>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</si>
  <si>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</si>
  <si>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</si>
  <si>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</si>
  <si>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</si>
  <si>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</si>
  <si>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</si>
  <si>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</si>
  <si>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</si>
  <si>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</si>
  <si>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</si>
  <si>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</si>
  <si>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</si>
  <si>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</si>
  <si>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</si>
  <si>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</si>
  <si>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</si>
  <si>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</si>
  <si>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</si>
  <si>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</si>
  <si>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</si>
  <si>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</si>
  <si>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</si>
  <si>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</si>
  <si>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</si>
  <si>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</si>
  <si>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</si>
  <si>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</si>
  <si>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</si>
  <si>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</si>
  <si>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</si>
  <si>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</si>
  <si>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</si>
  <si>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</si>
  <si>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</si>
  <si>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</si>
  <si>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</si>
  <si>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</si>
  <si>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</si>
  <si>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</si>
  <si>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</si>
  <si>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</si>
  <si>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</si>
  <si>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</si>
  <si>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</si>
  <si>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</si>
  <si>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</si>
  <si>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</si>
  <si>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</si>
  <si>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</si>
  <si>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</si>
  <si>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</si>
  <si>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</si>
  <si>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</si>
  <si>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</si>
  <si>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</si>
  <si>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</si>
  <si>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</si>
  <si>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</si>
  <si>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</si>
  <si>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</si>
  <si>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</si>
  <si>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</si>
  <si>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</si>
  <si>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</si>
  <si>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</si>
  <si>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</si>
  <si>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</si>
  <si>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</si>
  <si>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</si>
  <si>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</si>
  <si>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</si>
  <si>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</si>
  <si>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</si>
  <si>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</si>
  <si>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</si>
  <si>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</si>
  <si>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</si>
  <si>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</si>
  <si>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</si>
  <si>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</si>
  <si>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</si>
  <si>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</si>
  <si>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</si>
  <si>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</si>
  <si>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</si>
  <si>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</si>
  <si>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</si>
  <si>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</si>
  <si>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</si>
  <si>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</si>
  <si>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</si>
  <si>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</si>
  <si>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</si>
  <si>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</si>
  <si>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</si>
  <si>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</si>
  <si>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</si>
  <si>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</si>
  <si>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</si>
  <si>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</si>
  <si>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</si>
  <si>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</si>
  <si>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</si>
  <si>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</si>
  <si>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</si>
  <si>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</si>
  <si>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</si>
  <si>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</si>
  <si>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</si>
  <si>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</si>
  <si>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</si>
  <si>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</si>
  <si>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</si>
  <si>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</si>
  <si>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</si>
  <si>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</si>
  <si>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</si>
  <si>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</si>
  <si>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</si>
  <si>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</si>
  <si>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</si>
  <si>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</si>
  <si>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</si>
  <si>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</si>
  <si>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</si>
  <si>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</si>
  <si>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</si>
  <si>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</si>
  <si>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</si>
  <si>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</si>
  <si>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</si>
  <si>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</si>
  <si>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</si>
  <si>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</si>
  <si>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</si>
  <si>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</si>
  <si>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</si>
  <si>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</si>
  <si>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</si>
  <si>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</si>
  <si>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</si>
  <si>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</si>
  <si>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</si>
  <si>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</si>
  <si>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</si>
  <si>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</si>
  <si>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</si>
  <si>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</si>
  <si>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</si>
  <si>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</si>
  <si>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</si>
  <si>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</si>
  <si>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</si>
  <si>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</si>
  <si>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</si>
  <si>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</si>
  <si>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</si>
  <si>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</si>
  <si>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</si>
  <si>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</si>
  <si>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</si>
  <si>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</si>
  <si>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</si>
  <si>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</si>
  <si>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</si>
  <si>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</si>
  <si>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</si>
  <si>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</si>
  <si>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</si>
  <si>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</si>
  <si>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</si>
  <si>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</si>
  <si>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</si>
  <si>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</si>
  <si>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</si>
  <si>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</si>
  <si>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</si>
  <si>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</si>
  <si>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</si>
  <si>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</si>
  <si>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</si>
  <si>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</si>
  <si>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</si>
  <si>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</si>
  <si>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</si>
  <si>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</si>
  <si>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</si>
  <si>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</si>
  <si>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</si>
  <si>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</si>
  <si>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</si>
  <si>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</si>
  <si>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</si>
  <si>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</si>
  <si>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</si>
  <si>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</si>
  <si>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</si>
  <si>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</si>
  <si>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</si>
  <si>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</si>
  <si>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</si>
  <si>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</si>
  <si>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</si>
  <si>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</si>
  <si>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</si>
  <si>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</si>
  <si>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</si>
  <si>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</si>
  <si>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</si>
  <si>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</si>
  <si>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</si>
  <si>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</si>
  <si>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</si>
  <si>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</si>
  <si>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</si>
  <si>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</si>
  <si>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</si>
  <si>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</si>
  <si>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</si>
  <si>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</si>
  <si>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</si>
  <si>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</si>
  <si>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</si>
  <si>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</si>
  <si>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</si>
  <si>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</si>
  <si>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</si>
  <si>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</si>
  <si>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</si>
  <si>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</si>
  <si>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</si>
  <si>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</si>
  <si>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</si>
  <si>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</si>
  <si>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</si>
  <si>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</si>
  <si>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</si>
  <si>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</si>
  <si>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</si>
  <si>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</si>
  <si>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</si>
  <si>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</si>
  <si>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</si>
  <si>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</si>
  <si>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</si>
  <si>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</si>
  <si>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</si>
  <si>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</si>
  <si>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</si>
  <si>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</si>
  <si>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</si>
  <si>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</si>
  <si>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</si>
  <si>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</si>
  <si>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</si>
  <si>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</si>
  <si>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</si>
  <si>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</si>
  <si>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</si>
  <si>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</si>
  <si>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</si>
  <si>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</si>
  <si>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</si>
  <si>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</si>
  <si>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</si>
  <si>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</si>
  <si>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</si>
  <si>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</si>
  <si>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</si>
  <si>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</si>
  <si>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</si>
  <si>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</si>
  <si>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</si>
  <si>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</si>
  <si>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</si>
  <si>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</si>
  <si>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</si>
  <si>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</si>
  <si>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</si>
  <si>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</si>
  <si>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</si>
  <si>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</si>
  <si>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</si>
  <si>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</si>
  <si>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</si>
  <si>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</si>
  <si>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</si>
  <si>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</si>
  <si>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</si>
  <si>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</si>
  <si>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</si>
  <si>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</si>
  <si>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</si>
  <si>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</si>
  <si>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</si>
  <si>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</si>
  <si>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</si>
  <si>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</si>
  <si>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</si>
  <si>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</si>
  <si>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</si>
  <si>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</si>
  <si>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</si>
  <si>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</si>
  <si>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</si>
  <si>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</si>
  <si>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</si>
  <si>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</si>
  <si>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</si>
  <si>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</si>
  <si>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</si>
  <si>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</si>
  <si>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</si>
  <si>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</si>
  <si>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</si>
  <si>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</si>
  <si>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</si>
  <si>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</si>
  <si>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</si>
  <si>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</si>
  <si>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</si>
  <si>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</si>
  <si>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</si>
  <si>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</si>
  <si>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</si>
  <si>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</si>
  <si>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</si>
  <si>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</si>
  <si>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</si>
  <si>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</si>
  <si>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</si>
  <si>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</si>
  <si>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</si>
  <si>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</si>
  <si>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</si>
  <si>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</si>
  <si>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</si>
  <si>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</si>
  <si>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</si>
  <si>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</si>
  <si>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</si>
  <si>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</si>
  <si>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</si>
  <si>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</si>
  <si>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</si>
  <si>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</si>
  <si>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</si>
  <si>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</si>
  <si>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</si>
  <si>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</si>
  <si>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</si>
  <si>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</si>
  <si>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</si>
  <si>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</si>
  <si>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</si>
  <si>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</si>
  <si>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</si>
  <si>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</si>
  <si>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</si>
  <si>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</si>
  <si>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</si>
  <si>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</si>
  <si>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</si>
  <si>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</si>
  <si>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</si>
  <si>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</si>
  <si>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</si>
  <si>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</si>
  <si>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</si>
  <si>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</si>
  <si>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</si>
  <si>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</si>
  <si>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</si>
  <si>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</si>
  <si>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</si>
  <si>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</si>
  <si>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</si>
  <si>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</si>
  <si>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</si>
  <si>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</si>
  <si>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</si>
  <si>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</si>
  <si>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</si>
  <si>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</si>
  <si>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</si>
  <si>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</si>
  <si>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</si>
  <si>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</si>
  <si>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</si>
  <si>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</si>
  <si>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</si>
  <si>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</si>
  <si>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</si>
  <si>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</si>
  <si>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</si>
  <si>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</si>
  <si>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</si>
  <si>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</si>
  <si>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</si>
  <si>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</si>
  <si>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</si>
  <si>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</si>
  <si>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</si>
  <si>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</si>
  <si>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</si>
  <si>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</si>
  <si>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</si>
  <si>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</si>
  <si>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</si>
  <si>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</si>
  <si>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</si>
  <si>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</si>
  <si>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</si>
  <si>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</si>
  <si>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</si>
  <si>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</si>
  <si>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</si>
  <si>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</si>
  <si>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</si>
  <si>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</si>
  <si>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</si>
  <si>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</si>
  <si>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</si>
  <si>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</si>
  <si>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</si>
  <si>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</si>
  <si>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</si>
  <si>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</si>
  <si>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</si>
  <si>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</si>
  <si>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</si>
  <si>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</si>
  <si>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</si>
  <si>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</si>
  <si>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</si>
  <si>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</si>
  <si>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</si>
  <si>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</si>
  <si>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</si>
  <si>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</si>
  <si>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</si>
  <si>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</si>
  <si>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</si>
  <si>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</si>
  <si>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</si>
  <si>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</si>
  <si>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</si>
  <si>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</si>
  <si>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</si>
  <si>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</si>
  <si>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</si>
  <si>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</si>
  <si>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</si>
  <si>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</si>
  <si>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</si>
  <si>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</si>
  <si>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</si>
  <si>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</si>
  <si>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</si>
  <si>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</si>
  <si>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</si>
  <si>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</si>
  <si>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</si>
  <si>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</si>
  <si>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</si>
  <si>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</si>
  <si>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</si>
  <si>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</si>
  <si>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</si>
  <si>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</si>
  <si>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</si>
  <si>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</si>
  <si>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</si>
  <si>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</si>
  <si>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</si>
  <si>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</si>
  <si>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</si>
  <si>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</si>
  <si>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</si>
  <si>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</si>
  <si>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</si>
  <si>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</si>
  <si>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</si>
  <si>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</si>
  <si>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</si>
  <si>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</si>
  <si>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</si>
  <si>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</si>
  <si>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</si>
  <si>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</si>
  <si>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</si>
  <si>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</si>
  <si>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</si>
  <si>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</si>
  <si>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</si>
  <si>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</si>
  <si>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</si>
  <si>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</si>
  <si>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</si>
  <si>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</si>
  <si>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</si>
  <si>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</si>
  <si>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</si>
  <si>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</si>
  <si>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</si>
  <si>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</si>
  <si>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</si>
  <si>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</si>
  <si>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</si>
  <si>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</si>
  <si>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</si>
  <si>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</si>
  <si>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</si>
  <si>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</si>
  <si>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</si>
  <si>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</si>
  <si>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</si>
  <si>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</si>
  <si>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</si>
  <si>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</si>
  <si>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</si>
  <si>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</si>
  <si>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</si>
  <si>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</si>
  <si>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</si>
  <si>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</si>
  <si>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</si>
  <si>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</si>
  <si>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</si>
  <si>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</si>
  <si>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</si>
  <si>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</si>
  <si>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</si>
  <si>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</si>
  <si>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</si>
  <si>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</si>
  <si>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</si>
  <si>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</si>
  <si>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</si>
  <si>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</si>
  <si>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</si>
  <si>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</si>
  <si>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</si>
  <si>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</si>
  <si>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</si>
  <si>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</si>
  <si>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</si>
  <si>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</si>
  <si>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</si>
  <si>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</si>
  <si>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</si>
  <si>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</si>
  <si>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</si>
  <si>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</si>
  <si>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</si>
  <si>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</si>
  <si>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</si>
  <si>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</si>
  <si>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</si>
  <si>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</si>
  <si>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</si>
  <si>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</si>
  <si>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</si>
  <si>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</si>
  <si>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</si>
  <si>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</si>
  <si>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</si>
  <si>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</si>
  <si>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</si>
  <si>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</si>
  <si>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</si>
  <si>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</si>
  <si>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</si>
  <si>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</si>
  <si>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</si>
  <si>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</si>
  <si>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</si>
  <si>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</si>
  <si>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</si>
  <si>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</si>
  <si>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</si>
  <si>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</si>
  <si>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</si>
  <si>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</si>
  <si>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</si>
  <si>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</si>
  <si>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</si>
  <si>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</si>
  <si>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</si>
  <si>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</si>
  <si>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</si>
  <si>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</si>
  <si>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</si>
  <si>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</si>
  <si>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</si>
  <si>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</si>
  <si>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</si>
  <si>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</si>
  <si>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</si>
  <si>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</si>
  <si>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</si>
  <si>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</si>
  <si>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</si>
  <si>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</si>
  <si>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</si>
  <si>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</si>
  <si>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</si>
  <si>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</si>
  <si>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</si>
  <si>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</si>
  <si>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</si>
  <si>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</si>
  <si>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</si>
  <si>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</si>
  <si>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</si>
  <si>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</si>
  <si>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</si>
  <si>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</si>
  <si>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</si>
  <si>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</si>
  <si>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</si>
  <si>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</si>
  <si>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</si>
  <si>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</si>
  <si>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</si>
  <si>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</si>
  <si>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</si>
  <si>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</si>
  <si>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</si>
  <si>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</si>
  <si>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</si>
  <si>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</si>
  <si>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</si>
  <si>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</si>
  <si>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</si>
  <si>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</si>
  <si>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</si>
  <si>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</si>
  <si>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</si>
  <si>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</si>
  <si>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</si>
  <si>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</si>
  <si>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</si>
  <si>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</si>
  <si>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</si>
  <si>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</si>
  <si>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</si>
  <si>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</si>
  <si>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</si>
  <si>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</si>
  <si>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</si>
  <si>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</si>
  <si>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</si>
  <si>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</si>
  <si>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</si>
  <si>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</si>
  <si>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</si>
  <si>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</si>
  <si>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</si>
  <si>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</si>
  <si>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</si>
  <si>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</si>
  <si>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</si>
  <si>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</si>
  <si>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</si>
  <si>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</si>
  <si>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</si>
  <si>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</si>
  <si>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</si>
  <si>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</si>
  <si>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</si>
  <si>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</si>
  <si>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</si>
  <si>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</si>
  <si>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</si>
  <si>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</si>
  <si>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</si>
  <si>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</si>
  <si>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</si>
  <si>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</si>
  <si>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</si>
  <si>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</si>
  <si>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</si>
  <si>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</si>
  <si>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</si>
  <si>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</si>
  <si>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</si>
  <si>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</si>
  <si>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</si>
  <si>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</si>
  <si>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</si>
  <si>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</si>
  <si>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</si>
  <si>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</si>
  <si>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</si>
  <si>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</si>
  <si>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</si>
  <si>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</si>
  <si>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</si>
  <si>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</si>
  <si>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</si>
  <si>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</si>
  <si>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</si>
  <si>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</si>
  <si>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</si>
  <si>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</si>
  <si>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</si>
  <si>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</si>
  <si>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</si>
  <si>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</si>
  <si>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</si>
  <si>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</si>
  <si>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</si>
  <si>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</si>
  <si>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</si>
  <si>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</si>
  <si>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</si>
  <si>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</si>
  <si>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</si>
  <si>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</si>
  <si>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</si>
  <si>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</si>
  <si>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</si>
  <si>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</si>
  <si>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</si>
  <si>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</si>
  <si>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</si>
  <si>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</si>
  <si>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</si>
  <si>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</si>
  <si>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</si>
  <si>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</si>
  <si>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</si>
  <si>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</si>
  <si>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</si>
  <si>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</si>
  <si>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</si>
  <si>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</si>
  <si>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</si>
  <si>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</si>
  <si>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</si>
  <si>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</si>
  <si>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</si>
  <si>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</si>
  <si>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</si>
  <si>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</si>
  <si>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</si>
  <si>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</si>
  <si>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</si>
  <si>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</si>
  <si>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</si>
  <si>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</si>
  <si>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</si>
  <si>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</si>
  <si>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</si>
  <si>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</si>
  <si>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</si>
  <si>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</si>
  <si>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</si>
  <si>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</si>
  <si>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</si>
  <si>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</si>
  <si>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</si>
  <si>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</si>
  <si>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</si>
  <si>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</si>
  <si>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</si>
  <si>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</si>
  <si>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</si>
  <si>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</si>
  <si>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</si>
  <si>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</si>
  <si>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</si>
  <si>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</si>
  <si>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</si>
  <si>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</si>
  <si>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</si>
  <si>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</si>
  <si>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</si>
  <si>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</si>
  <si>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2021-20-10000673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</si>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</sst>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84" zoomScale="70" zoomScaleNormal="70"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44194.751905787038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04" t="str">
        <f>HYPERLINK("#Integrante_1!A109","CAPACIDAD RESIDUAL")</f>
        <v>CAPACIDAD RESIDUAL</v>
      </c>
      <c r="F8" s="205"/>
      <c r="G8" s="206"/>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04" t="str">
        <f>HYPERLINK("#Integrante_1!A162","TALENTO HUMANO")</f>
        <v>TALENTO HUMANO</v>
      </c>
      <c r="F9" s="205"/>
      <c r="G9" s="206"/>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04" t="str">
        <f>HYPERLINK("#Integrante_1!F162","INFRAESTRUCTURA")</f>
        <v>INFRAESTRUCTURA</v>
      </c>
      <c r="F10" s="205"/>
      <c r="G10" s="206"/>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2772</v>
      </c>
      <c r="D15" s="35"/>
      <c r="E15" s="35"/>
      <c r="F15" s="5"/>
      <c r="G15" s="32" t="s">
        <v>1168</v>
      </c>
      <c r="H15" s="105" t="s">
        <v>459</v>
      </c>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07"/>
      <c r="I20" s="145" t="s">
        <v>459</v>
      </c>
      <c r="J20" s="146" t="s">
        <v>466</v>
      </c>
      <c r="K20" s="147">
        <v>2840671470</v>
      </c>
      <c r="L20" s="148"/>
      <c r="M20" s="148">
        <v>44561</v>
      </c>
      <c r="N20" s="131">
        <f>+(M20-L20)/30</f>
        <v>1485.3666666666666</v>
      </c>
      <c r="O20" s="134"/>
      <c r="U20" s="130"/>
      <c r="V20" s="107">
        <f ca="1">NOW()</f>
        <v>44194.751905787038</v>
      </c>
      <c r="W20" s="107">
        <f ca="1">NOW()</f>
        <v>44194.751905787038</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FUNDACIÓN SOCIAL CONSTRUYENDO VIDAS</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HYPERLINK("#Integrante_1!A1","INICIO")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28"/>
      <c r="S177" s="28" t="s">
        <v>2619</v>
      </c>
      <c r="T177" s="19"/>
      <c r="U177" s="19"/>
      <c r="V177" s="19"/>
      <c r="W177" s="19"/>
      <c r="X177" s="19"/>
      <c r="Y177" s="19"/>
      <c r="Z177" s="19"/>
      <c r="AA177" s="19"/>
      <c r="AB177" s="19"/>
    </row>
    <row r="178" spans="1:28" ht="23.25" x14ac:dyDescent="0.25">
      <c r="A178" s="9"/>
      <c r="B178" s="255"/>
      <c r="C178" s="256"/>
      <c r="D178" s="257"/>
      <c r="E178" s="28" t="s">
        <v>2621</v>
      </c>
      <c r="F178" s="28" t="s">
        <v>2622</v>
      </c>
      <c r="G178" s="28" t="s">
        <v>2623</v>
      </c>
      <c r="H178" s="5"/>
      <c r="I178" s="230"/>
      <c r="J178" s="231"/>
      <c r="K178" s="231"/>
      <c r="L178" s="232"/>
      <c r="M178" s="237"/>
      <c r="O178" s="8"/>
      <c r="Q178" s="19"/>
      <c r="R178" s="28" t="s">
        <v>2623</v>
      </c>
      <c r="S178" s="28" t="s">
        <v>2621</v>
      </c>
      <c r="T178" s="19"/>
      <c r="U178" s="19"/>
      <c r="V178" s="19"/>
      <c r="W178" s="19"/>
      <c r="X178" s="19"/>
      <c r="Y178" s="19"/>
      <c r="Z178" s="19"/>
      <c r="AA178" s="19"/>
      <c r="AB178" s="19"/>
    </row>
    <row r="179" spans="1:28" ht="23.25" x14ac:dyDescent="0.25">
      <c r="A179" s="9"/>
      <c r="B179" s="225" t="s">
        <v>2670</v>
      </c>
      <c r="C179" s="225"/>
      <c r="D179" s="225"/>
      <c r="E179" s="24">
        <v>0.02</v>
      </c>
      <c r="F179" s="174">
        <v>4.0000000000000001E-3</v>
      </c>
      <c r="G179" s="175">
        <f>IF(F179&gt;0,SUM(E179+F179),"")</f>
        <v>2.4E-2</v>
      </c>
      <c r="H179" s="5"/>
      <c r="I179" s="233" t="s">
        <v>2674</v>
      </c>
      <c r="J179" s="234"/>
      <c r="K179" s="234"/>
      <c r="L179" s="235"/>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68176115.280000001</v>
      </c>
      <c r="F185" s="94"/>
      <c r="G185" s="95"/>
      <c r="H185" s="90"/>
      <c r="I185" s="92" t="s">
        <v>2632</v>
      </c>
      <c r="J185" s="180">
        <f>M179</f>
        <v>2.01E-2</v>
      </c>
      <c r="K185" s="226" t="s">
        <v>2633</v>
      </c>
      <c r="L185" s="226"/>
      <c r="M185" s="96">
        <f>+J185*K20</f>
        <v>57097496.546999998</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disablePrompts="1"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0" orientation="landscape" horizontalDpi="4294967293"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2" zoomScale="85" zoomScaleNormal="85" zoomScaleSheetLayoutView="40" zoomScalePageLayoutView="40" workbookViewId="0">
      <selection activeCell="A6" sqref="A6:O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44194.751905787038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04" t="str">
        <f>HYPERLINK("#Integrante_2!A109","CAPACIDAD RESIDUAL")</f>
        <v>CAPACIDAD RESIDUAL</v>
      </c>
      <c r="F8" s="205"/>
      <c r="G8" s="206"/>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04" t="str">
        <f>HYPERLINK("#Integrante_2!A162","TALENTO HUMANO")</f>
        <v>TALENTO HUMANO</v>
      </c>
      <c r="F9" s="205"/>
      <c r="G9" s="206"/>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04" t="str">
        <f>HYPERLINK("#Integrante_2!F162","INFRAESTRUCTURA")</f>
        <v>INFRAESTRUCTURA</v>
      </c>
      <c r="F10" s="205"/>
      <c r="G10" s="206"/>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2772</v>
      </c>
      <c r="D15" s="35"/>
      <c r="E15" s="35"/>
      <c r="F15" s="5"/>
      <c r="G15" s="32" t="s">
        <v>1168</v>
      </c>
      <c r="H15" s="105" t="s">
        <v>459</v>
      </c>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07"/>
      <c r="I20" s="145" t="s">
        <v>459</v>
      </c>
      <c r="J20" s="146" t="s">
        <v>466</v>
      </c>
      <c r="K20" s="147">
        <v>2840671470</v>
      </c>
      <c r="L20" s="148"/>
      <c r="M20" s="148">
        <v>44561</v>
      </c>
      <c r="N20" s="131">
        <f>+(M20-L20)/30</f>
        <v>1485.3666666666666</v>
      </c>
      <c r="O20" s="134"/>
      <c r="U20" s="130"/>
      <c r="V20" s="107">
        <f ca="1">NOW()</f>
        <v>44194.751905787038</v>
      </c>
      <c r="W20" s="107">
        <f ca="1">NOW()</f>
        <v>44194.751905787038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FUNDACION MENORES DEL FUTUO</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HYPERLINK("#Integrante_2!A1","INICIO")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t="s">
        <v>2622</v>
      </c>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v>4.0000000000000001E-3</v>
      </c>
      <c r="G179" s="175">
        <f>IF(F179&gt;0,SUM(E179+F179),"")</f>
        <v>2.4E-2</v>
      </c>
      <c r="H179" s="5"/>
      <c r="I179" s="216" t="s">
        <v>2674</v>
      </c>
      <c r="J179" s="217"/>
      <c r="K179" s="217"/>
      <c r="L179" s="218"/>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68176115.280000001</v>
      </c>
      <c r="F185" s="94"/>
      <c r="G185" s="95"/>
      <c r="H185" s="90"/>
      <c r="I185" s="92" t="s">
        <v>2632</v>
      </c>
      <c r="J185" s="180">
        <f>M179</f>
        <v>0.02</v>
      </c>
      <c r="K185" s="226" t="s">
        <v>2633</v>
      </c>
      <c r="L185" s="226"/>
      <c r="M185" s="96">
        <f>+J185*K20</f>
        <v>56813429.399999999</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0" orientation="landscape" horizontalDpi="4294967293"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A12" zoomScale="70" zoomScaleNormal="70" zoomScaleSheetLayoutView="40" zoomScalePageLayoutView="40" workbookViewId="0">
      <selection activeCell="A6" sqref="A6:O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44194.751905787038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04" t="str">
        <f>HYPERLINK("#Integrante_3!A109","CAPACIDAD RESIDUAL")</f>
        <v>CAPACIDAD RESIDUAL</v>
      </c>
      <c r="F8" s="205"/>
      <c r="G8" s="206"/>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04" t="str">
        <f>HYPERLINK("#Integrante_3!A162","TALENTO HUMANO")</f>
        <v>TALENTO HUMANO</v>
      </c>
      <c r="F9" s="205"/>
      <c r="G9" s="206"/>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04" t="str">
        <f>HYPERLINK("#Integrante_3!F162","INFRAESTRUCTURA")</f>
        <v>INFRAESTRUCTURA</v>
      </c>
      <c r="F10" s="205"/>
      <c r="G10" s="206"/>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2772</v>
      </c>
      <c r="D15" s="35"/>
      <c r="E15" s="35"/>
      <c r="F15" s="5"/>
      <c r="G15" s="32" t="s">
        <v>1168</v>
      </c>
      <c r="H15" s="105" t="s">
        <v>459</v>
      </c>
      <c r="I15" s="32" t="s">
        <v>2629</v>
      </c>
      <c r="J15" s="110" t="s">
        <v>2637</v>
      </c>
      <c r="L15" s="197" t="s">
        <v>8</v>
      </c>
      <c r="M15" s="197"/>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07"/>
      <c r="I20" s="145" t="s">
        <v>459</v>
      </c>
      <c r="J20" s="146" t="s">
        <v>466</v>
      </c>
      <c r="K20" s="147">
        <v>2840671470</v>
      </c>
      <c r="L20" s="148"/>
      <c r="M20" s="148">
        <v>44561</v>
      </c>
      <c r="N20" s="131">
        <f>+(M20-L20)/30</f>
        <v>1485.3666666666666</v>
      </c>
      <c r="O20" s="134"/>
      <c r="U20" s="130"/>
      <c r="V20" s="107">
        <f ca="1">NOW()</f>
        <v>44194.751905787038</v>
      </c>
      <c r="W20" s="107">
        <f ca="1">NOW()</f>
        <v>44194.751905787038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CORPORACION PROGRESANDO SIN FRONTERAS - CORPROSINFRO</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2674</v>
      </c>
      <c r="J174" s="259"/>
      <c r="K174" s="259"/>
      <c r="L174" s="259"/>
      <c r="M174" s="259"/>
      <c r="O174" s="181" t="str">
        <f>HYPERLINK("#Integrante_3!A1","INICIO")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60"/>
      <c r="S175" s="19"/>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60" t="s">
        <v>2623</v>
      </c>
      <c r="S176" s="19"/>
      <c r="T176" s="19"/>
      <c r="U176" s="19"/>
      <c r="V176" s="19"/>
      <c r="W176" s="19"/>
      <c r="X176" s="19"/>
      <c r="Y176" s="19"/>
      <c r="Z176" s="19"/>
      <c r="AA176" s="19"/>
      <c r="AB176" s="19"/>
    </row>
    <row r="177" spans="1:28" ht="23.25" x14ac:dyDescent="0.25">
      <c r="A177" s="9"/>
      <c r="B177" s="225" t="s">
        <v>2670</v>
      </c>
      <c r="C177" s="225"/>
      <c r="D177" s="225"/>
      <c r="E177" s="24">
        <v>0.02</v>
      </c>
      <c r="F177" s="174">
        <v>2E-3</v>
      </c>
      <c r="G177" s="175">
        <f>IF(F177&gt;0,SUM(E177+F177),"")</f>
        <v>2.1999999999999999E-2</v>
      </c>
      <c r="H177" s="5"/>
      <c r="I177" s="216" t="s">
        <v>2674</v>
      </c>
      <c r="J177" s="217"/>
      <c r="K177" s="217"/>
      <c r="L177" s="218"/>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62494772.339999996</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37" sqref="B37:F3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44194.751905787038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04" t="str">
        <f>HYPERLINK("#Integrante_4!A109","CAPACIDAD RESIDUAL")</f>
        <v>CAPACIDAD RESIDUAL</v>
      </c>
      <c r="F8" s="205"/>
      <c r="G8" s="206"/>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04" t="str">
        <f>HYPERLINK("#Integrante_4!A162","TALENTO HUMANO")</f>
        <v>TALENTO HUMANO</v>
      </c>
      <c r="F9" s="205"/>
      <c r="G9" s="206"/>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04" t="str">
        <f>HYPERLINK("#Integrante_4!F162","INFRAESTRUCTURA")</f>
        <v>INFRAESTRUCTURA</v>
      </c>
      <c r="F10" s="205"/>
      <c r="G10" s="206"/>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44194.751905787038</v>
      </c>
      <c r="W20" s="107">
        <f ca="1">NOW()</f>
        <v>44194.751905787038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HYPERLINK("#Integrante_4!A1","INICIO")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60"/>
      <c r="S177" s="19"/>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60" t="s">
        <v>2623</v>
      </c>
      <c r="S178" s="19"/>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2674</v>
      </c>
      <c r="J179" s="217"/>
      <c r="K179" s="217"/>
      <c r="L179" s="218"/>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disablePrompts="1"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44194.751905787038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04" t="str">
        <f>HYPERLINK("#Integrante_5!A109","CAPACIDAD RESIDUAL")</f>
        <v>CAPACIDAD RESIDUAL</v>
      </c>
      <c r="F8" s="205"/>
      <c r="G8" s="206"/>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04" t="str">
        <f>HYPERLINK("#Integrante_5!A162","TALENTO HUMANO")</f>
        <v>TALENTO HUMANO</v>
      </c>
      <c r="F9" s="205"/>
      <c r="G9" s="206"/>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04" t="str">
        <f>HYPERLINK("#Integrante_5!F162","INFRAESTRUCTURA")</f>
        <v>INFRAESTRUCTURA</v>
      </c>
      <c r="F10" s="205"/>
      <c r="G10" s="206"/>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44194.751905787038</v>
      </c>
      <c r="W20" s="107">
        <f ca="1">NOW()</f>
        <v>44194.751905787038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2678</v>
      </c>
      <c r="J174" s="259"/>
      <c r="K174" s="259"/>
      <c r="L174" s="259"/>
      <c r="M174" s="259"/>
      <c r="O174" s="181" t="str">
        <f>HYPERLINK("#Integrante_5!A1","INICIO")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9"/>
      <c r="S175" s="160"/>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9"/>
      <c r="S176" s="160" t="s">
        <v>2623</v>
      </c>
      <c r="T176" s="19"/>
      <c r="U176" s="19"/>
      <c r="V176" s="19"/>
      <c r="W176" s="19"/>
      <c r="X176" s="19"/>
      <c r="Y176" s="19"/>
      <c r="Z176" s="19"/>
      <c r="AA176" s="19"/>
      <c r="AB176" s="19"/>
    </row>
    <row r="177" spans="1:28" ht="23.25" x14ac:dyDescent="0.25">
      <c r="A177" s="9"/>
      <c r="B177" s="225" t="s">
        <v>2670</v>
      </c>
      <c r="C177" s="225"/>
      <c r="D177" s="225"/>
      <c r="E177" s="24">
        <v>0.02</v>
      </c>
      <c r="F177" s="174"/>
      <c r="G177" s="175" t="str">
        <f>IF(F177&gt;0,SUM(E177+F177),"")</f>
        <v/>
      </c>
      <c r="H177" s="5"/>
      <c r="I177" s="216" t="s">
        <v>2672</v>
      </c>
      <c r="J177" s="217"/>
      <c r="K177" s="217"/>
      <c r="L177" s="218"/>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44194.751905787038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04" t="str">
        <f>HYPERLINK("#Integrante_6!A109","CAPACIDAD RESIDUAL")</f>
        <v>CAPACIDAD RESIDUAL</v>
      </c>
      <c r="F8" s="205"/>
      <c r="G8" s="206"/>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04" t="str">
        <f>HYPERLINK("#Integrante_6!A162","TALENTO HUMANO")</f>
        <v>TALENTO HUMANO</v>
      </c>
      <c r="F9" s="205"/>
      <c r="G9" s="206"/>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04" t="str">
        <f>HYPERLINK("#Integrante_6!F162","INFRAESTRUCTURA")</f>
        <v>INFRAESTRUCTURA</v>
      </c>
      <c r="F10" s="205"/>
      <c r="G10" s="206"/>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44194.751905787038</v>
      </c>
      <c r="W20" s="107">
        <f ca="1">NOW()</f>
        <v>44194.751905787038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HYPERLINK("#Integrante_6!A1","INICIO")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2672</v>
      </c>
      <c r="J179" s="217"/>
      <c r="K179" s="217"/>
      <c r="L179" s="218"/>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2020-12-29T23:05:39Z</cp:lastPrinted>
  <dcterms:created xsi:type="dcterms:W3CDTF">2020-10-14T21:57:42Z</dcterms:created>
  <dcterms:modified xsi:type="dcterms:W3CDTF">2020-12-29T23:06:41Z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