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1265" windowHeight="6180"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<sst xmlns="http://schemas.openxmlformats.org/spreadsheetml/2006/main" count="4656" uniqueCount="2748">
  <si>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</si>
  <si>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</si>
  <si>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</si>
  <si>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</si>
  <si>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</si>
  <si>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</si>
  <si>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</si>
  <si>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</si>
  <si>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</si>
  <si>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</si>
  <si>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</si>
  <si>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</si>
  <si>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</si>
  <si>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</si>
  <si>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</si>
  <si>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</si>
  <si>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</si>
  <si>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</si>
  <si>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</si>
  <si>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</si>
  <si>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</si>
  <si>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</si>
  <si>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</si>
  <si>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</si>
  <si>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</si>
  <si>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</si>
  <si>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</si>
  <si>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</si>
  <si>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</si>
  <si>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</si>
  <si>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</si>
  <si>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</si>
  <si>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</si>
  <si>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</si>
  <si>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</si>
  <si>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</si>
  <si>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</si>
  <si>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</si>
  <si>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</si>
  <si>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</si>
  <si>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</si>
  <si>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</si>
  <si>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</si>
  <si>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</si>
  <si>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</si>
  <si>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</si>
  <si>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</si>
  <si>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</si>
  <si>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</si>
  <si>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</si>
  <si>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</si>
  <si>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</si>
  <si>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</si>
  <si>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</si>
  <si>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</si>
  <si>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</si>
  <si>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</si>
  <si>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</si>
  <si>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</si>
  <si>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</si>
  <si>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</si>
  <si>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</si>
  <si>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</si>
  <si>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</si>
  <si>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</si>
  <si>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</si>
  <si>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</si>
  <si>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</si>
  <si>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</si>
  <si>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</si>
  <si>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</si>
  <si>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</si>
  <si>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</si>
  <si>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</si>
  <si>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</si>
  <si>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</si>
  <si>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</si>
  <si>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</si>
  <si>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</si>
  <si>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</si>
  <si>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</si>
  <si>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</si>
  <si>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</si>
  <si>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</si>
  <si>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</si>
  <si>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</si>
  <si>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</si>
  <si>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</si>
  <si>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</si>
  <si>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</si>
  <si>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</si>
  <si>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</si>
  <si>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</si>
  <si>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</si>
  <si>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</si>
  <si>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</si>
  <si>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</si>
  <si>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</si>
  <si>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</si>
  <si>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</si>
  <si>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</si>
  <si>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</si>
  <si>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</si>
  <si>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</si>
  <si>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</si>
  <si>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</si>
  <si>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</si>
  <si>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</si>
  <si>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</si>
  <si>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</si>
  <si>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</si>
  <si>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</si>
  <si>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</si>
  <si>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</si>
  <si>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</si>
  <si>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</si>
  <si>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</si>
  <si>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</si>
  <si>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</si>
  <si>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</si>
  <si>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</si>
  <si>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</si>
  <si>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</si>
  <si>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</si>
  <si>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</si>
  <si>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</si>
  <si>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</si>
  <si>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</si>
  <si>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</si>
  <si>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</si>
  <si>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</si>
  <si>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</si>
  <si>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</si>
  <si>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</si>
  <si>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</si>
  <si>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</si>
  <si>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</si>
  <si>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</si>
  <si>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</si>
  <si>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</si>
  <si>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</si>
  <si>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</si>
  <si>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</si>
  <si>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</si>
  <si>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</si>
  <si>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</si>
  <si>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</si>
  <si>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</si>
  <si>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</si>
  <si>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</si>
  <si>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</si>
  <si>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</si>
  <si>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</si>
  <si>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</si>
  <si>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</si>
  <si>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</si>
  <si>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</si>
  <si>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</si>
  <si>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</si>
  <si>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</si>
  <si>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</si>
  <si>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</si>
  <si>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</si>
  <si>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</si>
  <si>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</si>
  <si>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</si>
  <si>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</si>
  <si>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</si>
  <si>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</si>
  <si>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</si>
  <si>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</si>
  <si>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</si>
  <si>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</si>
  <si>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</si>
  <si>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</si>
  <si>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</si>
  <si>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</si>
  <si>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</si>
  <si>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</si>
  <si>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</si>
  <si>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</si>
  <si>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</si>
  <si>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</si>
  <si>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</si>
  <si>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</si>
  <si>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</si>
  <si>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</si>
  <si>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</si>
  <si>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</si>
  <si>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</si>
  <si>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</si>
  <si>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</si>
  <si>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</si>
  <si>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</si>
  <si>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</si>
  <si>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</si>
  <si>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</si>
  <si>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</si>
  <si>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</si>
  <si>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</si>
  <si>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</si>
  <si>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</si>
  <si>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</si>
  <si>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</si>
  <si>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</si>
  <si>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</si>
  <si>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</si>
  <si>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</si>
  <si>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</si>
  <si>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</si>
  <si>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</si>
  <si>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</si>
  <si>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</si>
  <si>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</si>
  <si>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</si>
  <si>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</si>
  <si>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</si>
  <si>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</si>
  <si>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</si>
  <si>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</si>
  <si>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</si>
  <si>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</si>
  <si>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</si>
  <si>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</si>
  <si>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</si>
  <si>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</si>
  <si>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</si>
  <si>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</si>
  <si>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</si>
  <si>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</si>
  <si>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</si>
  <si>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</si>
  <si>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</si>
  <si>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</si>
  <si>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</si>
  <si>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</si>
  <si>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</si>
  <si>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</si>
  <si>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</si>
  <si>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</si>
  <si>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</si>
  <si>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</si>
  <si>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</si>
  <si>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</si>
  <si>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</si>
  <si>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</si>
  <si>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</si>
  <si>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</si>
  <si>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</si>
  <si>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</si>
  <si>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</si>
  <si>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</si>
  <si>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</si>
  <si>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</si>
  <si>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</si>
  <si>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</si>
  <si>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</si>
  <si>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</si>
  <si>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</si>
  <si>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</si>
  <si>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</si>
  <si>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</si>
  <si>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</si>
  <si>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</si>
  <si>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</si>
  <si>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</si>
  <si>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</si>
  <si>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</si>
  <si>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</si>
  <si>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</si>
  <si>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</si>
  <si>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</si>
  <si>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</si>
  <si>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</si>
  <si>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</si>
  <si>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</si>
  <si>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</si>
  <si>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</si>
  <si>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</si>
  <si>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</si>
  <si>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</si>
  <si>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</si>
  <si>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</si>
  <si>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</si>
  <si>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</si>
  <si>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</si>
  <si>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</si>
  <si>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</si>
  <si>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</si>
  <si>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</si>
  <si>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</si>
  <si>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</si>
  <si>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</si>
  <si>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</si>
  <si>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</si>
  <si>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</si>
  <si>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</si>
  <si>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</si>
  <si>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</si>
  <si>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</si>
  <si>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</si>
  <si>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</si>
  <si>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</si>
  <si>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</si>
  <si>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</si>
  <si>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</si>
  <si>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</si>
  <si>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</si>
  <si>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</si>
  <si>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</si>
  <si>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</si>
  <si>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</si>
  <si>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</si>
  <si>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</si>
  <si>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</si>
  <si>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</si>
  <si>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</si>
  <si>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</si>
  <si>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</si>
  <si>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</si>
  <si>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</si>
  <si>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</si>
  <si>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</si>
  <si>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</si>
  <si>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</si>
  <si>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</si>
  <si>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</si>
  <si>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</si>
  <si>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</si>
  <si>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</si>
  <si>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</si>
  <si>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</si>
  <si>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</si>
  <si>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</si>
  <si>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</si>
  <si>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</si>
  <si>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</si>
  <si>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</si>
  <si>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</si>
  <si>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</si>
  <si>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</si>
  <si>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</si>
  <si>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</si>
  <si>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</si>
  <si>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</si>
  <si>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</si>
  <si>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</si>
  <si>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</si>
  <si>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</si>
  <si>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</si>
  <si>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</si>
  <si>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</si>
  <si>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</si>
  <si>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</si>
  <si>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</si>
  <si>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</si>
  <si>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</si>
  <si>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</si>
  <si>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</si>
  <si>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</si>
  <si>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</si>
  <si>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</si>
  <si>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</si>
  <si>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</si>
  <si>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</si>
  <si>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</si>
  <si>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</si>
  <si>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</si>
  <si>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</si>
  <si>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</si>
  <si>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</si>
  <si>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</si>
  <si>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</si>
  <si>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</si>
  <si>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</si>
  <si>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</si>
  <si>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</si>
  <si>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</si>
  <si>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</si>
  <si>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</si>
  <si>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</si>
  <si>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</si>
  <si>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</si>
  <si>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</si>
  <si>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</si>
  <si>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</si>
  <si>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</si>
  <si>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</si>
  <si>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</si>
  <si>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</si>
  <si>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</si>
  <si>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</si>
  <si>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</si>
  <si>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</si>
  <si>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</si>
  <si>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</si>
  <si>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</si>
  <si>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</si>
  <si>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</si>
  <si>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</si>
  <si>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</si>
  <si>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</si>
  <si>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</si>
  <si>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</si>
  <si>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</si>
  <si>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</si>
  <si>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</si>
  <si>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</si>
  <si>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</si>
  <si>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</si>
  <si>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</si>
  <si>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</si>
  <si>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</si>
  <si>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</si>
  <si>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</si>
  <si>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</si>
  <si>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</si>
  <si>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</si>
  <si>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</si>
  <si>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</si>
  <si>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</si>
  <si>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</si>
  <si>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</si>
  <si>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</si>
  <si>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</si>
  <si>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</si>
  <si>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</si>
  <si>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</si>
  <si>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</si>
  <si>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</si>
  <si>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</si>
  <si>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</si>
  <si>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</si>
  <si>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</si>
  <si>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</si>
  <si>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</si>
  <si>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</si>
  <si>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</si>
  <si>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</si>
  <si>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</si>
  <si>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</si>
  <si>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</si>
  <si>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</si>
  <si>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</si>
  <si>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</si>
  <si>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</si>
  <si>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</si>
  <si>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</si>
  <si>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</si>
  <si>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</si>
  <si>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</si>
  <si>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</si>
  <si>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</si>
  <si>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</si>
  <si>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</si>
  <si>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</si>
  <si>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</si>
  <si>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</si>
  <si>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</si>
  <si>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</si>
  <si>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</si>
  <si>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</si>
  <si>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</si>
  <si>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</si>
  <si>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</si>
  <si>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</si>
  <si>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</si>
  <si>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</si>
  <si>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</si>
  <si>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</si>
  <si>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</si>
  <si>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</si>
  <si>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</si>
  <si>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</si>
  <si>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</si>
  <si>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</si>
  <si>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</si>
  <si>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</si>
  <si>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</si>
  <si>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</si>
  <si>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</si>
  <si>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</si>
  <si>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</si>
  <si>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</si>
  <si>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</si>
  <si>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</si>
  <si>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</si>
  <si>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</si>
  <si>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</si>
  <si>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</si>
  <si>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</si>
  <si>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</si>
  <si>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</si>
  <si>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</si>
  <si>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</si>
  <si>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</si>
  <si>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</si>
  <si>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</si>
  <si>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</si>
  <si>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</si>
  <si>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</si>
  <si>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</si>
  <si>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</si>
  <si>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</si>
  <si>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</si>
  <si>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</si>
  <si>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</si>
  <si>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</si>
  <si>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</si>
  <si>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</si>
  <si>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</si>
  <si>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</si>
  <si>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</si>
  <si>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</si>
  <si>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</si>
  <si>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</si>
  <si>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</si>
  <si>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</si>
  <si>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</si>
  <si>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</si>
  <si>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</si>
  <si>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</si>
  <si>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</si>
  <si>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</si>
  <si>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</si>
  <si>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</si>
  <si>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</si>
  <si>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</si>
  <si>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</si>
  <si>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</si>
  <si>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</si>
  <si>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</si>
  <si>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</si>
  <si>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</si>
  <si>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</si>
  <si>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</si>
  <si>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</si>
  <si>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</si>
  <si>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</si>
  <si>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</si>
  <si>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</si>
  <si>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</si>
  <si>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</si>
  <si>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</si>
  <si>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</si>
  <si>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</si>
  <si>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</si>
  <si>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</si>
  <si>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</si>
  <si>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</si>
  <si>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</si>
  <si>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</si>
  <si>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</si>
  <si>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</si>
  <si>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</si>
  <si>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</si>
  <si>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</si>
  <si>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</si>
  <si>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</si>
  <si>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</si>
  <si>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</si>
  <si>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</si>
  <si>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</si>
  <si>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</si>
  <si>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</si>
  <si>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</si>
  <si>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</si>
  <si>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</si>
  <si>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</si>
  <si>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</si>
  <si>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</si>
  <si>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</si>
  <si>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</si>
  <si>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</si>
  <si>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</si>
  <si>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</si>
  <si>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</si>
  <si>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</si>
  <si>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</si>
  <si>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</si>
  <si>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</si>
  <si>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</si>
  <si>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</si>
  <si>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</si>
  <si>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</si>
  <si>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</si>
  <si>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</si>
  <si>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</si>
  <si>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</si>
  <si>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</si>
  <si>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</si>
  <si>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</si>
  <si>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</si>
  <si>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</si>
  <si>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</si>
  <si>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</si>
  <si>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</si>
  <si>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</si>
  <si>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</si>
  <si>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</si>
  <si>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</si>
  <si>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</si>
  <si>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</si>
  <si>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</si>
  <si>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</si>
  <si>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</si>
  <si>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</si>
  <si>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</si>
  <si>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</si>
  <si>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</si>
  <si>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</si>
  <si>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</si>
  <si>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</si>
  <si>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</si>
  <si>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</si>
  <si>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</si>
  <si>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</si>
  <si>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</si>
  <si>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</si>
  <si>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</si>
  <si>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</si>
  <si>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</si>
  <si>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</si>
  <si>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</si>
  <si>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</si>
  <si>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</si>
  <si>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</si>
  <si>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</si>
  <si>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</si>
  <si>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</si>
  <si>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</si>
  <si>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</si>
  <si>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</si>
  <si>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</si>
  <si>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</si>
  <si>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</si>
  <si>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</si>
  <si>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</si>
  <si>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</si>
  <si>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</si>
  <si>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</si>
  <si>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</si>
  <si>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</si>
  <si>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</si>
  <si>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</si>
  <si>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</si>
  <si>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</si>
  <si>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</si>
  <si>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</si>
  <si>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</si>
  <si>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</si>
  <si>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</si>
  <si>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</si>
  <si>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</si>
  <si>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</si>
  <si>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</si>
  <si>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</si>
  <si>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</si>
  <si>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</si>
  <si>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</si>
  <si>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</si>
  <si>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</si>
  <si>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</si>
  <si>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</si>
  <si>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</si>
  <si>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</si>
  <si>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</si>
  <si>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</si>
  <si>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</si>
  <si>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</si>
  <si>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</si>
  <si>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</si>
  <si>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</si>
  <si>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</si>
  <si>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</si>
  <si>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</si>
  <si>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</si>
  <si>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</si>
  <si>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</si>
  <si>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</si>
  <si>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</si>
  <si>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</si>
  <si>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</si>
  <si>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</si>
  <si>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</si>
  <si>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</si>
  <si>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</si>
  <si>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</si>
  <si>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</si>
  <si>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</si>
  <si>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</si>
  <si>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</si>
  <si>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</si>
  <si>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</si>
  <si>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</si>
  <si>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</si>
  <si>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</si>
  <si>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</si>
  <si>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</si>
  <si>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</si>
  <si>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</si>
  <si>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</si>
  <si>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</si>
  <si>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</si>
  <si>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</si>
  <si>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</si>
  <si>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</si>
  <si>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</si>
  <si>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</si>
  <si>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</si>
  <si>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</si>
  <si>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</si>
  <si>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</si>
  <si>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</si>
  <si>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</si>
  <si>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</si>
  <si>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</si>
  <si>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</si>
  <si>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</si>
  <si>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</si>
  <si>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</si>
  <si>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</si>
  <si>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</si>
  <si>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</si>
  <si>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</si>
  <si>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</si>
  <si>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</si>
  <si>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</si>
  <si>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</si>
  <si>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</si>
  <si>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</si>
  <si>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</si>
  <si>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</si>
  <si>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</si>
  <si>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</si>
  <si>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</si>
  <si>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</si>
  <si>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</si>
  <si>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</si>
  <si>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</si>
  <si>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</si>
  <si>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</si>
  <si>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</si>
  <si>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</si>
  <si>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</si>
  <si>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</si>
  <si>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</si>
  <si>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</si>
  <si>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</si>
  <si>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</si>
  <si>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</si>
  <si>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</si>
  <si>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</si>
  <si>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</si>
  <si>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</si>
  <si>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</si>
  <si>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</si>
  <si>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</si>
  <si>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</si>
  <si>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</si>
  <si>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</si>
  <si>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</si>
  <si>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</si>
  <si>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</si>
  <si>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</si>
  <si>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</si>
  <si>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</si>
  <si>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</si>
  <si>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</si>
  <si>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</si>
  <si>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</si>
  <si>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</si>
  <si>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</si>
  <si>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</si>
  <si>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</si>
  <si>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</si>
  <si>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</si>
  <si>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</si>
  <si>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</si>
  <si>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</si>
  <si>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</si>
  <si>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</si>
  <si>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</si>
  <si>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</si>
  <si>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</si>
  <si>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</si>
  <si>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</si>
  <si>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</si>
  <si>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</si>
  <si>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</si>
  <si>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</si>
  <si>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</si>
  <si>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</si>
  <si>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</si>
  <si>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</si>
  <si>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</si>
  <si>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</si>
  <si>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</si>
  <si>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</si>
  <si>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</si>
  <si>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</si>
  <si>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</si>
  <si>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</si>
  <si>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</si>
  <si>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</si>
  <si>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</si>
  <si>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</si>
  <si>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</si>
  <si>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</si>
  <si>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</si>
  <si>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</si>
  <si>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</si>
  <si>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</si>
  <si>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</si>
  <si>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</si>
  <si>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</si>
  <si>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</si>
  <si>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</si>
  <si>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</si>
  <si>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</si>
  <si>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</si>
  <si>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</si>
  <si>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</si>
  <si>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</si>
  <si>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</si>
  <si>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</si>
  <si>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</si>
  <si>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</si>
  <si>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</si>
  <si>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</si>
  <si>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</si>
  <si>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</si>
  <si>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</si>
  <si>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</si>
  <si>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</si>
  <si>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</si>
  <si>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</si>
  <si>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</si>
  <si>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</si>
  <si>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</si>
  <si>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</si>
  <si>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</si>
  <si>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</si>
  <si>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</si>
  <si>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</si>
  <si>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</si>
  <si>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</si>
  <si>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</si>
  <si>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</si>
  <si>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</si>
  <si>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</si>
  <si>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</si>
  <si>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</si>
  <si>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</si>
  <si>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</si>
  <si>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</si>
  <si>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</si>
  <si>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</si>
  <si>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</si>
  <si>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</si>
  <si>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</si>
  <si>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</si>
  <si>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</si>
  <si>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</si>
  <si>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</si>
  <si>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</si>
  <si>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</si>
  <si>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</si>
  <si>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</si>
  <si>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</si>
  <si>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</si>
  <si>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</si>
  <si>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</si>
  <si>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</si>
  <si>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</si>
  <si>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</si>
  <si>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</si>
  <si>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</si>
  <si>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</si>
  <si>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</si>
  <si>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</si>
  <si>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</si>
  <si>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</si>
  <si>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</si>
  <si>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</si>
  <si>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</si>
  <si>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</si>
  <si>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</si>
  <si>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</si>
  <si>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</si>
  <si>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</si>
  <si>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</si>
  <si>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</si>
  <si>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</si>
  <si>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</si>
  <si>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</si>
  <si>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</si>
  <si>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</si>
  <si>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</si>
  <si>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</si>
  <si>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</si>
  <si>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</si>
  <si>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</si>
  <si>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</si>
  <si>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</si>
  <si>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</si>
  <si>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</si>
  <si>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</si>
  <si>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</si>
  <si>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</si>
  <si>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</si>
  <si>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</si>
  <si>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</si>
  <si>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</si>
  <si>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</si>
  <si>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</si>
  <si>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</si>
  <si>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</si>
  <si>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</si>
  <si>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</si>
  <si>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</si>
  <si>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</si>
  <si>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</si>
  <si>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</si>
  <si>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</si>
  <si>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</si>
  <si>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</si>
  <si>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</si>
  <si>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</si>
  <si>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</si>
  <si>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</si>
  <si>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</si>
  <si>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</si>
  <si>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</si>
  <si>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</si>
  <si>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</si>
  <si>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</si>
  <si>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</si>
  <si>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</si>
  <si>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</si>
  <si>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</si>
  <si>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</si>
  <si>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</si>
  <si>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</si>
  <si>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</si>
  <si>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</si>
  <si>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</si>
  <si>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</si>
  <si>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</si>
  <si>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</si>
  <si>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</si>
  <si>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</si>
  <si>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</si>
  <si>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</si>
  <si>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</si>
  <si>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</si>
  <si>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</si>
  <si>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</si>
  <si>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</si>
  <si>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</si>
  <si>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</si>
  <si>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</si>
  <si>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</si>
  <si>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</si>
  <si>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</si>
  <si>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</si>
  <si>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</si>
  <si>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</si>
  <si>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</si>
  <si>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</si>
  <si>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</si>
  <si>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</si>
  <si>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</si>
  <si>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</si>
  <si>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</si>
  <si>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</si>
  <si>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</si>
  <si>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</si>
  <si>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</si>
  <si>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</si>
  <si>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</si>
  <si>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</si>
  <si>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</si>
  <si>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</si>
  <si>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</si>
  <si>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</si>
  <si>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</si>
  <si>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</si>
  <si>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</si>
  <si>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</si>
  <si>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</si>
  <si>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</si>
  <si>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</si>
  <si>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</si>
  <si>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</si>
  <si>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</si>
  <si>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</si>
  <si>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</si>
  <si>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</si>
  <si>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</si>
  <si>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</si>
  <si>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</si>
  <si>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</si>
  <si>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</si>
  <si>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</si>
  <si>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</si>
  <si>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</si>
  <si>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</si>
  <si>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</si>
  <si>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</si>
  <si>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</si>
  <si>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</si>
  <si>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</si>
  <si>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</si>
  <si>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</si>
  <si>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</si>
  <si>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</si>
  <si>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</si>
  <si>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</si>
  <si>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</si>
  <si>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</si>
  <si>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</si>
  <si>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</si>
  <si>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</si>
  <si>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</si>
  <si>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</si>
  <si>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</si>
  <si>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</si>
  <si>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</si>
  <si>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</si>
  <si>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</si>
  <si>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</si>
  <si>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</si>
  <si>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</si>
  <si>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</si>
  <si>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</si>
  <si>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</si>
  <si>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</si>
  <si>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</si>
  <si>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</si>
  <si>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</si>
  <si>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</si>
  <si>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</si>
  <si>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</si>
  <si>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</si>
  <si>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</si>
  <si>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</si>
  <si>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</si>
  <si>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</si>
  <si>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</si>
  <si>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</si>
  <si>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</si>
  <si>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</si>
  <si>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</si>
  <si>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</si>
  <si>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</si>
  <si>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</si>
  <si>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</si>
  <si>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</si>
  <si>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</si>
  <si>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</si>
  <si>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</si>
  <si>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</si>
  <si>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</si>
  <si>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</si>
  <si>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</si>
  <si>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</si>
  <si>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</si>
  <si>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</si>
  <si>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</si>
  <si>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</si>
  <si>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</si>
  <si>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</si>
  <si>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</si>
  <si>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</si>
  <si>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</si>
  <si>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</si>
  <si>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</si>
  <si>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</si>
  <si>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</si>
  <si>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</si>
  <si>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</si>
  <si>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</si>
  <si>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</si>
  <si>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</si>
  <si>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</si>
  <si>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</si>
  <si>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</si>
  <si>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</si>
  <si>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</si>
  <si>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</si>
  <si>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</si>
  <si>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</si>
  <si>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</si>
  <si>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</si>
  <si>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</si>
  <si>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</si>
  <si>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</si>
  <si>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</si>
  <si>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</si>
  <si>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</si>
  <si>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</si>
  <si>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</si>
  <si>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</si>
  <si>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</si>
  <si>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</si>
  <si>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</si>
  <si>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</si>
  <si>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</si>
  <si>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</si>
  <si>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</si>
  <si>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</si>
  <si>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</si>
  <si>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</si>
  <si>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</si>
  <si>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</si>
  <si>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</si>
  <si>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</si>
  <si>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</si>
  <si>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</si>
  <si>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</si>
  <si>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</si>
  <si>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</si>
  <si>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</si>
  <si>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</si>
  <si>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</si>
  <si>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</si>
  <si>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</si>
  <si>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</si>
  <si>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</si>
  <si>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</si>
  <si>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</si>
  <si>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</si>
  <si>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</si>
  <si>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</si>
  <si>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</si>
  <si>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</si>
  <si>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</si>
  <si>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</si>
  <si>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</si>
  <si>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</si>
  <si>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</si>
  <si>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</si>
  <si>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</si>
  <si>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</si>
  <si>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</si>
  <si>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</si>
  <si>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</si>
  <si>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</si>
  <si>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</si>
  <si>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</si>
  <si>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</si>
  <si>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</si>
  <si>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</si>
  <si>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</si>
  <si>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</si>
  <si>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</si>
  <si>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</si>
  <si>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</si>
  <si>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</si>
  <si>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</si>
  <si>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</si>
  <si>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</si>
  <si>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</si>
  <si>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</si>
  <si>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</si>
  <si>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</si>
  <si>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</si>
  <si>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</si>
  <si>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</si>
  <si>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</si>
  <si>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</si>
  <si>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</si>
  <si>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</si>
  <si>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</si>
  <si>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</si>
  <si>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</si>
  <si>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</si>
  <si>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</si>
  <si>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</si>
  <si>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</si>
  <si>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</si>
  <si>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</si>
  <si>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</si>
  <si>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</si>
  <si>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</si>
  <si>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</si>
  <si>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</si>
  <si>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</si>
  <si>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</si>
  <si>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</si>
  <si>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</si>
  <si>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</si>
  <si>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</si>
  <si>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</si>
  <si>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</si>
  <si>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</si>
  <si>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</si>
  <si>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</si>
  <si>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</si>
  <si>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</si>
  <si>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</si>
  <si>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</si>
  <si>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</si>
  <si>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</si>
  <si>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</si>
  <si>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</si>
  <si>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</si>
  <si>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</si>
  <si>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</si>
  <si>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</si>
  <si>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</si>
  <si>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</si>
  <si>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</si>
  <si>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</si>
  <si>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</si>
  <si>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</si>
  <si>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</si>
  <si>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</si>
  <si>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</si>
  <si>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</si>
  <si>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</si>
  <si>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</si>
  <si>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</si>
  <si>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</si>
  <si>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</si>
  <si>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</si>
  <si>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</si>
  <si>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</si>
  <si>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</si>
  <si>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</si>
  <si>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</si>
  <si>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</si>
  <si>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</si>
  <si>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</si>
  <si>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</si>
  <si>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</si>
  <si>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</si>
  <si>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</si>
  <si>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</si>
  <si>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</si>
  <si>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</si>
  <si>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</si>
  <si>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</si>
  <si>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</si>
  <si>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</si>
  <si>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</si>
  <si>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</si>
  <si>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</si>
  <si>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</si>
  <si>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</si>
  <si>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</si>
  <si>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</si>
  <si>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</si>
  <si>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</si>
  <si>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</si>
  <si>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</si>
  <si>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</si>
  <si>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</si>
  <si>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</si>
  <si>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</si>
  <si>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</si>
  <si>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</si>
  <si>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</si>
  <si>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</si>
  <si>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</si>
  <si>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</si>
  <si>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</si>
  <si>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</si>
  <si>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</si>
  <si>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</si>
  <si>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</si>
  <si>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</si>
  <si>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</si>
  <si>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</si>
  <si>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</si>
  <si>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</si>
  <si>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</si>
  <si>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</si>
  <si>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</si>
  <si>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</si>
  <si>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</si>
  <si>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</si>
  <si>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</si>
  <si>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</si>
  <si>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</si>
  <si>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</si>
  <si>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</si>
  <si>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</si>
  <si>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</si>
  <si>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</si>
  <si>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</si>
  <si>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</si>
  <si>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</si>
  <si>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</si>
  <si>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</si>
  <si>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</si>
  <si>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</si>
  <si>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</si>
  <si>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</si>
  <si>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</si>
  <si>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</si>
  <si>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</si>
  <si>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</si>
  <si>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</si>
  <si>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</si>
  <si>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</si>
  <si>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</si>
  <si>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</si>
  <si>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</si>
  <si>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</si>
  <si>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</si>
  <si>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</si>
  <si>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</si>
  <si>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</si>
  <si>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</si>
  <si>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</si>
  <si>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</si>
  <si>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</si>
  <si>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</si>
  <si>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</si>
  <si>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</si>
  <si>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</si>
  <si>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</si>
  <si>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</si>
  <si>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</si>
  <si>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</si>
  <si>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</si>
  <si>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</si>
  <si>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</si>
  <si>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</si>
  <si>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</si>
  <si>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</si>
  <si>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</si>
  <si>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</si>
  <si>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</si>
  <si>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</si>
  <si>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</si>
  <si>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</si>
  <si>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</si>
  <si>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</si>
  <si>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</si>
  <si>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</si>
  <si>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</si>
  <si>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</si>
  <si>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</si>
  <si>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</si>
  <si>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</si>
  <si>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</si>
  <si>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</si>
  <si>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</si>
  <si>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</si>
  <si>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</si>
  <si>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</si>
  <si>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</si>
  <si>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</si>
  <si>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</si>
  <si>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</si>
  <si>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</si>
  <si>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</si>
  <si>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</si>
  <si>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</si>
  <si>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</si>
  <si>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</si>
  <si>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</si>
  <si>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</si>
  <si>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</si>
  <si>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</si>
  <si>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</si>
  <si>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</si>
  <si>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</si>
  <si>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</si>
  <si>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</si>
  <si>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</si>
  <si>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</si>
  <si>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</si>
  <si>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</si>
  <si>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</si>
  <si>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</si>
  <si>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</si>
  <si>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</si>
  <si>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</si>
  <si>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</si>
  <si>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</si>
  <si>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</si>
  <si>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</si>
  <si>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</si>
  <si>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</si>
  <si>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</si>
  <si>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</si>
  <si>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</si>
  <si>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</si>
  <si>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</si>
  <si>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</si>
  <si>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</si>
  <si>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</si>
  <si>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</si>
  <si>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</si>
  <si>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</si>
  <si>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</si>
  <si>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</si>
  <si>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</si>
  <si>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</si>
  <si>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</si>
  <si>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</si>
  <si>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</si>
  <si>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</si>
  <si>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</si>
  <si>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</si>
  <si>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</si>
  <si>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</si>
  <si>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</si>
  <si>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</si>
  <si>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</si>
  <si>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</si>
  <si>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</si>
  <si>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</si>
  <si>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</si>
  <si>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</si>
  <si>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</si>
  <si>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</si>
  <si>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</si>
  <si>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</si>
  <si>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</si>
  <si>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</si>
  <si>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</si>
  <si>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</si>
  <si>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</si>
  <si>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</si>
  <si>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</si>
  <si>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</si>
  <si>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</si>
  <si>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</si>
  <si>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</si>
  <si>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</si>
  <si>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</si>
  <si>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</si>
  <si>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</si>
  <si>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</si>
  <si>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</si>
  <si>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</si>
  <si>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</si>
  <si>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</si>
  <si>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</si>
  <si>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</si>
  <si>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</si>
  <si>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</si>
  <si>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</si>
  <si>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</si>
  <si>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</si>
  <si>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</si>
  <si>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</si>
  <si>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</si>
  <si>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</si>
  <si>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</si>
  <si>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</si>
  <si>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</si>
  <si>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</si>
  <si>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</si>
  <si>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</si>
  <si>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</si>
  <si>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</si>
  <si>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</si>
  <si>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</si>
  <si>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</si>
  <si>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</si>
  <si>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</si>
  <si>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</si>
  <si>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</si>
  <si>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</si>
  <si>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</si>
  <si>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</si>
  <si>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</si>
  <si>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</si>
  <si>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</si>
  <si>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</si>
  <si>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</si>
  <si>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</si>
  <si>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</si>
  <si>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</si>
  <si>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</si>
  <si>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</si>
  <si>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</si>
  <si>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</si>
  <si>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</si>
  <si>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</si>
  <si>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</si>
  <si>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</si>
  <si>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</si>
  <si>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</si>
  <si>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</si>
  <si>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</si>
  <si>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</si>
  <si>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</si>
  <si>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</si>
  <si>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</si>
  <si>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</si>
  <si>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</si>
  <si>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</si>
  <si>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</si>
  <si>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</si>
  <si>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</si>
  <si>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</si>
  <si>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</si>
  <si>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</si>
  <si>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</si>
  <si>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</si>
  <si>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</si>
  <si>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</si>
  <si>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</si>
  <si>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</si>
  <si>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</si>
  <si>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</si>
  <si>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</si>
  <si>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</si>
  <si>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</si>
  <si>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</si>
  <si>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</si>
  <si>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</si>
  <si>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</si>
  <si>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</si>
  <si>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</si>
  <si>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</si>
  <si>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</si>
  <si>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</si>
  <si>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</si>
  <si>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</si>
  <si>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</si>
  <si>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</si>
  <si>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</si>
  <si>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</si>
  <si>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</si>
  <si>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</si>
  <si>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</si>
  <si>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</si>
  <si>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</si>
  <si>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</si>
  <si>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</si>
  <si>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</si>
  <si>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</si>
  <si>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</si>
  <si>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</si>
  <si>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</si>
  <si>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</si>
  <si>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</si>
  <si>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</si>
  <si>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</si>
  <si>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</si>
  <si>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</si>
  <si>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</si>
  <si>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</si>
  <si>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</si>
  <si>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</si>
  <si>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</si>
  <si>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</si>
  <si>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</si>
  <si>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</si>
  <si>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</si>
  <si>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</si>
  <si>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</si>
  <si>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</si>
  <si>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</si>
  <si>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</si>
  <si>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</si>
  <si>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</si>
  <si>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</si>
  <si>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</si>
  <si>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</si>
  <si>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</si>
  <si>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</si>
  <si>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</si>
  <si>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</si>
  <si>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</si>
  <si>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</si>
  <si>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</si>
  <si>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</si>
  <si>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</si>
  <si>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</si>
  <si>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</si>
  <si>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</si>
  <si>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</si>
  <si>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</si>
  <si>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</si>
  <si>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</si>
  <si>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</si>
  <si>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</si>
  <si>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</si>
  <si>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</si>
  <si>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</si>
  <si>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</si>
  <si>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</si>
  <si>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</si>
  <si>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</si>
  <si>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</si>
  <si>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</si>
  <si>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</si>
  <si>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</si>
  <si>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</si>
  <si>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</si>
  <si>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</si>
  <si>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</si>
  <si>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</si>
  <si>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</si>
  <si>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</si>
  <si>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</si>
  <si>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</si>
  <si>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</si>
  <si>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</si>
  <si>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</si>
  <si>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</si>
  <si>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</si>
  <si>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</si>
  <si>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</si>
  <si>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</si>
  <si>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</si>
  <si>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</si>
  <si>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</si>
  <si>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</si>
  <si>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</si>
  <si>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</si>
  <si>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</si>
  <si>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</si>
  <si>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</si>
  <si>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</si>
  <si>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</si>
  <si>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</si>
  <si>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</si>
  <si>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</si>
  <si>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</si>
  <si>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</si>
  <si>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</si>
  <si>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</si>
  <si>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</si>
  <si>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</si>
  <si>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</si>
  <si>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</si>
  <si>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</si>
  <si>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</si>
  <si>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</si>
  <si>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</si>
  <si>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</si>
  <si>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</si>
  <si>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</si>
  <si>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</si>
  <si>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</si>
  <si>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</si>
  <si>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</si>
  <si>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</si>
  <si>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</si>
  <si>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</si>
  <si>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</si>
  <si>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</si>
  <si>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</si>
  <si>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</si>
  <si>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</si>
  <si>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</si>
  <si>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</si>
  <si>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</si>
  <si>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</si>
  <si>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</si>
  <si>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</si>
  <si>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</si>
  <si>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</si>
  <si>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</si>
  <si>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</si>
  <si>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</si>
  <si>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</si>
  <si>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</si>
  <si>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</si>
  <si>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</si>
  <si>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</si>
  <si>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</si>
  <si>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</si>
  <si>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</si>
  <si>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</si>
  <si>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</si>
  <si>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</si>
  <si>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</si>
  <si>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</si>
  <si>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</si>
  <si>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</si>
  <si>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</si>
  <si>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</si>
  <si>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</si>
  <si>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</si>
  <si>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</si>
  <si>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</si>
  <si>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</si>
  <si>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</si>
  <si>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</si>
  <si>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</si>
  <si>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</si>
  <si>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</si>
  <si>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</si>
  <si>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</si>
  <si>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</si>
  <si>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</si>
  <si>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</si>
  <si>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</si>
  <si>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</si>
  <si>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</si>
  <si>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</si>
  <si>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</si>
  <si>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</si>
  <si>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</si>
  <si>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</si>
  <si>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</si>
  <si>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</si>
  <si>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</si>
  <si>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</si>
  <si>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</si>
  <si>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</si>
  <si>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</si>
  <si>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</si>
  <si>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</si>
  <si>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</si>
  <si>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</si>
  <si>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</si>
  <si>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</si>
  <si>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</si>
  <si>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</si>
  <si>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</si>
  <si>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</si>
  <si>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</si>
  <si>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</si>
  <si>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</si>
  <si>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</si>
  <si>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</si>
  <si>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</si>
  <si>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</si>
  <si>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</si>
  <si>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</si>
  <si>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</si>
  <si>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</si>
  <si>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</si>
  <si>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</si>
  <si>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</si>
  <si>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</si>
  <si>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</si>
  <si>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</si>
  <si>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</si>
  <si>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</si>
  <si>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</si>
  <si>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</si>
  <si>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</si>
  <si>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</si>
  <si>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</si>
  <si>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</si>
  <si>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</si>
  <si>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</si>
  <si>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</si>
  <si>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</si>
  <si>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</si>
  <si>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</si>
  <si>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</si>
  <si>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</si>
  <si>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</si>
  <si>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</si>
  <si>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</si>
  <si>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</si>
  <si>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</si>
  <si>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</si>
  <si>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</si>
  <si>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</si>
  <si>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</si>
  <si>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</si>
  <si>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</si>
  <si>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</si>
  <si>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</si>
  <si>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</si>
  <si>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</si>
  <si>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</si>
  <si>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</si>
  <si>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</si>
  <si>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</si>
  <si>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</si>
  <si>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</si>
  <si>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</si>
  <si>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</si>
  <si>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</si>
  <si>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</si>
  <si>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</si>
  <si>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</si>
  <si>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</si>
  <si>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</si>
  <si>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</si>
  <si>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</si>
  <si>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</si>
  <si>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</si>
  <si>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</si>
  <si>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</si>
  <si>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</si>
  <si>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</si>
  <si>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</si>
  <si>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</si>
  <si>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</si>
  <si>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</si>
  <si>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</si>
  <si>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</si>
  <si>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</si>
  <si>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</si>
  <si>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</si>
  <si>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</si>
  <si>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</si>
  <si>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</si>
  <si>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</si>
  <si>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</si>
  <si>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</si>
  <si>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</si>
  <si>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</si>
  <si>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</si>
  <si>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</si>
  <si>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</si>
  <si>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</si>
  <si>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</si>
  <si>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</si>
  <si>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</si>
  <si>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</si>
  <si>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</si>
  <si>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</si>
  <si>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</si>
  <si>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</si>
  <si>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</si>
  <si>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</si>
  <si>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</si>
  <si>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</si>
  <si>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</si>
  <si>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</si>
  <si>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</si>
  <si>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</si>
  <si>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</si>
  <si>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</si>
  <si>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</si>
  <si>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</si>
  <si>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</si>
  <si>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</si>
  <si>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</si>
  <si>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</si>
  <si>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</si>
  <si>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</si>
  <si>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</si>
  <si>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</si>
  <si>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</si>
  <si>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</si>
  <si>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</si>
  <si>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</si>
  <si>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</si>
  <si>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</si>
  <si>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</si>
  <si>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</si>
  <si>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</si>
  <si>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</si>
  <si>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</si>
  <si>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</si>
  <si>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</si>
  <si>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</si>
  <si>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</si>
  <si>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</si>
  <si>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</si>
  <si>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</si>
  <si>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</si>
  <si>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</si>
  <si>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</si>
  <si>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</si>
  <si>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</si>
  <si>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</si>
  <si>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</si>
  <si>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</si>
  <si>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</si>
  <si>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</si>
  <si>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</si>
  <si>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</si>
  <si>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</si>
  <si>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</si>
  <si>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</si>
  <si>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</si>
  <si>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</si>
  <si>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</si>
  <si>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</si>
  <si>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</si>
  <si>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</si>
  <si>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</si>
  <si>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</si>
  <si>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</si>
  <si>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</si>
  <si>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</si>
  <si>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</si>
  <si>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</si>
  <si>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</si>
  <si>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</si>
  <si>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</si>
  <si>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</si>
  <si>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</si>
  <si>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</si>
  <si>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</si>
  <si>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</si>
  <si>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</si>
  <si>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</si>
  <si>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</si>
  <si>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</si>
  <si>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</si>
  <si>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</si>
  <si>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</si>
  <si>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</si>
  <si>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</si>
  <si>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</si>
  <si>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</si>
  <si>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</si>
  <si>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</si>
  <si>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</si>
  <si>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</si>
  <si>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</si>
  <si>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</si>
  <si>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</si>
  <si>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</si>
  <si>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</si>
  <si>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</si>
  <si>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</si>
  <si>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</si>
  <si>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</si>
  <si>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</si>
  <si>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</si>
  <si>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</si>
  <si>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</si>
  <si>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</si>
  <si>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</si>
  <si>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</si>
  <si>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</si>
  <si>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</si>
  <si>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</si>
  <si>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</si>
  <si>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</si>
  <si>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</si>
  <si>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</si>
  <si>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</si>
  <si>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</si>
  <si>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</si>
  <si>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</si>
  <si>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</si>
  <si>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</si>
  <si>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</si>
  <si>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</si>
  <si>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</si>
  <si>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</si>
  <si>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</si>
  <si>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</si>
  <si>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</si>
  <si>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</si>
  <si>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</si>
  <si>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</si>
  <si>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</si>
  <si>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</si>
  <si>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</si>
  <si>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</si>
  <si>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</si>
  <si>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</si>
  <si>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</si>
  <si>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</si>
  <si>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</si>
  <si>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</si>
  <si>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</si>
  <si>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</si>
  <si>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</si>
  <si>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</si>
  <si>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</si>
  <si>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</si>
  <si>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</si>
  <si>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</si>
  <si>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</si>
  <si>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</si>
  <si>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</si>
  <si>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</si>
  <si>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</si>
  <si>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</si>
  <si>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</si>
  <si>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</si>
  <si>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</si>
  <si>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</si>
  <si>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</si>
  <si>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</si>
  <si>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</si>
  <si>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</si>
  <si>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</si>
  <si>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</si>
  <si>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</si>
  <si>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</si>
  <si>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</si>
  <si>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</si>
  <si>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</si>
  <si>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</si>
  <si>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</si>
  <si>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</si>
  <si>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</si>
  <si>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</si>
  <si>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</si>
  <si>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</si>
  <si>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</si>
  <si>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</si>
  <si>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</si>
  <si>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</si>
  <si>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</si>
  <si>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</si>
  <si>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</si>
  <si>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</si>
  <si>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</si>
  <si>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</si>
  <si>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</si>
  <si>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</si>
  <si>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</si>
  <si>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</si>
  <si>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</si>
  <si>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</si>
  <si>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</si>
  <si>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</si>
  <si>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</si>
  <si>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</si>
  <si>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</si>
  <si>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</si>
  <si>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</si>
  <si>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</si>
  <si>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</si>
  <si>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</si>
  <si>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</si>
  <si>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</si>
  <si>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</si>
  <si>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</si>
  <si>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</si>
  <si>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</si>
  <si>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</si>
  <si>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</si>
  <si>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</si>
  <si>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</si>
  <si>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</si>
  <si>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</si>
  <si>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</si>
  <si>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</si>
  <si>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</si>
  <si>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</si>
  <si>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</si>
  <si>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</si>
  <si>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</si>
  <si>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</si>
  <si>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</si>
  <si>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</si>
  <si>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</si>
  <si>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</si>
  <si>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</si>
  <si>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</si>
  <si>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</si>
  <si>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</si>
  <si>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</si>
  <si>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</si>
  <si>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</si>
  <si>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</si>
  <si>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</si>
  <si>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</si>
  <si>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</si>
  <si>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</si>
  <si>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</si>
  <si>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</si>
  <si>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</si>
  <si>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</si>
  <si>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</si>
  <si>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</si>
  <si>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</si>
  <si>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</si>
  <si>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</si>
  <si>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</si>
  <si>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</si>
  <si>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</si>
  <si>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</si>
  <si>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</si>
  <si>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</si>
  <si>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</si>
  <si>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</si>
  <si>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</si>
  <si>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</si>
  <si>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</si>
  <si>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</si>
  <si>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</si>
  <si>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</si>
  <si>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</si>
  <si>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</si>
  <si>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</si>
  <si>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</si>
  <si>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</si>
  <si>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</si>
  <si>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</si>
  <si>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</si>
  <si>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</si>
  <si>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</si>
  <si>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</si>
  <si>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</si>
  <si>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</si>
  <si>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</si>
  <si>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</si>
  <si>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</si>
  <si>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</si>
  <si>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</si>
  <si>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</si>
  <si>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</si>
  <si>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</si>
  <si>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</si>
  <si>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</si>
  <si>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</si>
  <si>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</si>
  <si>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</si>
  <si>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</si>
  <si>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</si>
  <si>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</si>
  <si>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</si>
  <si>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</si>
  <si>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</si>
  <si>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</si>
  <si>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</si>
  <si>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</si>
  <si>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</si>
  <si>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</si>
  <si>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</si>
  <si>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</si>
  <si>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</si>
  <si>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</si>
  <si>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</si>
  <si>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</si>
  <si>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</si>
  <si>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</si>
  <si>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</si>
  <si>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</si>
  <si>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</si>
  <si>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</si>
  <si>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</si>
  <si>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</si>
  <si>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</si>
  <si>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</si>
  <si>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</si>
  <si>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</si>
  <si>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</si>
  <si>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</si>
  <si>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</si>
  <si>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</si>
  <si>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</si>
  <si>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</si>
  <si>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</si>
  <si>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</si>
  <si>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</si>
  <si>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</si>
  <si>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</si>
  <si>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</si>
  <si>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</si>
  <si>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</si>
  <si>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</si>
  <si>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</si>
  <si>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</si>
  <si>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</si>
  <si>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</si>
  <si>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</si>
  <si>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</si>
  <si>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</si>
  <si>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</si>
  <si>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</si>
  <si>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</si>
  <si>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</si>
  <si>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</si>
  <si>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</si>
  <si>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</si>
  <si>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</si>
  <si>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</si>
  <si>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</si>
  <si>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</si>
  <si>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</si>
  <si>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</si>
  <si>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</si>
  <si>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</si>
  <si>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</si>
  <si>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</si>
  <si>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</si>
  <si>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</si>
  <si>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</si>
  <si>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</si>
  <si>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</si>
  <si>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</si>
  <si>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</si>
  <si>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</si>
  <si>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</si>
  <si>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</si>
  <si>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</si>
  <si>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</si>
  <si>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</si>
  <si>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</si>
  <si>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</si>
  <si>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</si>
  <si>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</si>
  <si>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</si>
  <si>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</si>
  <si>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</si>
  <si>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</si>
  <si>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</si>
  <si>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</si>
  <si>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</si>
  <si>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</si>
  <si>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</si>
  <si>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</si>
  <si>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</si>
  <si>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</si>
  <si>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</si>
  <si>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</si>
  <si>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</si>
  <si>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</si>
  <si>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</si>
  <si>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</si>
  <si>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</si>
  <si>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</si>
  <si>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</si>
  <si>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</si>
  <si>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</si>
  <si>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</si>
  <si>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</si>
  <si>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</si>
  <si>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</si>
  <si>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</si>
  <si>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</si>
  <si>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</si>
  <si>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</si>
  <si>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</si>
  <si>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</si>
  <si>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</si>
  <si>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</si>
  <si>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</si>
  <si>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</si>
  <si>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</si>
  <si>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</si>
  <si>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</si>
  <si>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</si>
  <si>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</si>
  <si>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</si>
  <si>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</si>
  <si>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</si>
  <si>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</si>
  <si>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</si>
  <si>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</si>
  <si>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</si>
  <si>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</si>
  <si>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</si>
  <si>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</si>
  <si>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</si>
  <si>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</si>
  <si>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</si>
  <si>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</si>
  <si>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</si>
  <si>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</si>
  <si>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</si>
  <si>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</si>
  <si>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</si>
  <si>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</si>
  <si>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</si>
  <si>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</si>
  <si>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</si>
  <si>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</si>
  <si>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</si>
  <si>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</si>
  <si>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</si>
  <si>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</si>
  <si>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</si>
  <si>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</si>
  <si>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</si>
  <si>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</si>
  <si>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</si>
  <si>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</si>
  <si>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</si>
  <si>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</si>
  <si>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</si>
  <si>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</si>
  <si>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</si>
  <si>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</si>
  <si>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</si>
  <si>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</si>
  <si>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</si>
  <si>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</si>
  <si>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</si>
  <si>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</si>
  <si>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</si>
  <si>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</si>
  <si>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</si>
  <si>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</si>
  <si>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</si>
  <si>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</si>
  <si>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</si>
  <si>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</si>
  <si>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</si>
  <si>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</si>
  <si>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</si>
  <si>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</si>
  <si>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</si>
  <si>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</si>
  <si>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</si>
  <si>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</si>
  <si>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</si>
  <si>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</si>
  <si>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</si>
  <si>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</si>
  <si>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</si>
  <si>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</si>
  <si>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</si>
  <si>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</si>
  <si>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</si>
  <si>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</si>
  <si>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</si>
  <si>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</si>
  <si>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</si>
  <si>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</si>
  <si>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</si>
  <si>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</si>
  <si>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</si>
  <si>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</si>
  <si>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</si>
  <si>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</si>
  <si>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</si>
  <si>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</si>
  <si>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</si>
  <si>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</si>
  <si>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</si>
  <si>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</si>
  <si>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</si>
  <si>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</si>
  <si>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</si>
  <si>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</si>
  <si>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</si>
  <si>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</si>
  <si>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</si>
  <si>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</si>
  <si>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</si>
  <si>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</si>
  <si>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</si>
  <si>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</si>
  <si>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</si>
  <si>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</si>
  <si>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</si>
  <si>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</si>
  <si>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</si>
  <si>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</si>
  <si>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</si>
  <si>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</si>
  <si>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</si>
  <si>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</si>
  <si>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</si>
  <si>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</si>
  <si>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</si>
  <si>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</si>
  <si>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</si>
  <si>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</si>
  <si>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</si>
  <si>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</si>
  <si>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</si>
  <si>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</si>
  <si>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</si>
  <si>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</si>
  <si>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</si>
  <si>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</si>
  <si>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</si>
  <si>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</si>
  <si>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</si>
  <si>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</si>
  <si>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</si>
  <si>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</si>
  <si>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</si>
  <si>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</si>
  <si>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</si>
  <si>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</si>
  <si>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</si>
  <si>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</si>
  <si>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</si>
  <si>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</si>
  <si>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</si>
  <si>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</si>
  <si>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</si>
  <si>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</si>
  <si>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</si>
  <si>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</si>
  <si>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</si>
  <si>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</si>
  <si>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</si>
  <si>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</si>
  <si>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</si>
  <si>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</si>
  <si>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</si>
  <si>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</si>
  <si>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</si>
  <si>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</si>
  <si>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</si>
  <si>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</si>
  <si>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</si>
  <si>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</si>
  <si>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</si>
  <si>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</si>
  <si>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</si>
  <si>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</si>
  <si>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</si>
  <si>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</si>
  <si>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</si>
  <si>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</si>
  <si>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</si>
  <si>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</si>
  <si>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</si>
  <si>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</si>
  <si>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</si>
  <si>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</si>
  <si>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</si>
  <si>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</si>
  <si>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</si>
  <si>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</si>
  <si>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</si>
  <si>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</si>
  <si>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</si>
  <si>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</si>
  <si>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</si>
  <si>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</si>
  <si>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</si>
  <si>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</si>
  <si>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</si>
  <si>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</si>
  <si>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</si>
  <si>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</si>
  <si>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</si>
  <si>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</si>
  <si>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</si>
  <si>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</si>
  <si>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</si>
  <si>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</si>
  <si>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</si>
  <si>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</si>
  <si>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</si>
  <si>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</si>
  <si>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</si>
  <si>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</si>
  <si>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</si>
  <si>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</si>
  <si>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</si>
  <si>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</si>
  <si>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</si>
  <si>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</si>
  <si>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</si>
  <si>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</si>
  <si>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</si>
  <si>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</si>
  <si>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</si>
  <si>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</si>
  <si>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</si>
  <si>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</si>
  <si>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</si>
  <si>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</si>
  <si>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</si>
  <si>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</si>
  <si>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</si>
  <si>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</si>
  <si>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</si>
  <si>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</si>
  <si>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</si>
  <si>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</si>
  <si>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</si>
  <si>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</si>
  <si>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</si>
  <si>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</si>
  <si>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</si>
  <si>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</si>
  <si>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</si>
  <si>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</si>
  <si>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</si>
  <si>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</si>
  <si>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</si>
  <si>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</si>
  <si>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</si>
  <si>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</si>
  <si>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</si>
  <si>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</si>
  <si>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</si>
  <si>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</si>
  <si>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</si>
  <si>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</si>
  <si>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</si>
  <si>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</si>
  <si>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</si>
  <si>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</si>
  <si>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</si>
  <si>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</si>
  <si>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</si>
  <si>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</si>
  <si>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</si>
  <si>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</si>
  <si>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</si>
  <si>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</si>
  <si>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</si>
  <si>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</si>
  <si>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</si>
  <si>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</si>
  <si>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</si>
  <si>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</si>
  <si>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</si>
  <si>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</si>
  <si>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</si>
  <si>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</si>
  <si>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</si>
  <si>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</si>
  <si>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</si>
  <si>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</si>
  <si>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</si>
  <si>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</si>
  <si>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</si>
  <si>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</si>
  <si>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</si>
  <si>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</si>
  <si>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</si>
  <si>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</si>
  <si>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</si>
  <si>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</si>
  <si>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</si>
  <si>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</si>
  <si>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</si>
  <si>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</si>
  <si>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</si>
  <si>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</si>
  <si>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</si>
  <si>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</si>
  <si>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</si>
  <si>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</si>
  <si>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</si>
  <si>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</si>
  <si>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</si>
  <si>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</si>
  <si>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</si>
  <si>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</si>
  <si>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</si>
  <si>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</si>
  <si>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</si>
  <si>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</si>
  <si>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</si>
  <si>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</si>
  <si>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</si>
  <si>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</si>
  <si>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</si>
  <si>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</si>
  <si>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</si>
  <si>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</si>
  <si>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</si>
  <si>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</si>
  <si>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</si>
  <si>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</si>
  <si>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</si>
  <si>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</si>
  <si>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</si>
  <si>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</si>
  <si>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</si>
  <si>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</si>
  <si>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</si>
  <si>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</si>
  <si>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</si>
  <si>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</si>
  <si>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</si>
  <si>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</si>
  <si>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</si>
  <si>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</si>
  <si>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</si>
  <si>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</si>
  <si>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</si>
  <si>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</si>
  <si>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</si>
  <si>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</si>
  <si>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</si>
  <si>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</si>
  <si>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</si>
  <si>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</si>
  <si>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</si>
  <si>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</si>
  <si>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</si>
  <si>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</si>
  <si>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</si>
  <si>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</si>
  <si>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</si>
  <si>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</si>
  <si>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</si>
  <si>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</si>
  <si>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</si>
  <si>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</si>
  <si>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</si>
  <si>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</si>
  <si>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</si>
  <si>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</si>
  <si>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</si>
  <si>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</si>
  <si>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</si>
  <si>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</si>
  <si>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</si>
  <si>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</si>
  <si>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</si>
  <si>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</si>
  <si>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</si>
  <si>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</si>
  <si>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</si>
  <si>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</si>
  <si>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</si>
  <si>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</si>
  <si>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</si>
  <si>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</si>
  <si>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</si>
  <si>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</si>
  <si>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</si>
  <si>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</si>
  <si>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</si>
  <si>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</si>
  <si>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</si>
  <si>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</si>
  <si>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</si>
  <si>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</si>
  <si>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</si>
  <si>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</si>
  <si>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</si>
  <si>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</si>
  <si>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</si>
  <si>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</si>
  <si>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</si>
  <si>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</si>
  <si>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</si>
  <si>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</si>
  <si>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</si>
  <si>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</si>
  <si>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</si>
  <si>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</si>
  <si>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</si>
  <si>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</si>
  <si>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</si>
  <si>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</si>
  <si>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</si>
  <si>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</si>
  <si>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</si>
  <si>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</si>
  <si>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</si>
  <si>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</si>
  <si>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</si>
  <si>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</si>
  <si>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</si>
  <si>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</si>
  <si>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</si>
  <si>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</si>
  <si>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</si>
  <si>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</si>
  <si>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</si>
  <si>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</si>
  <si>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</si>
  <si>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</si>
  <si>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</si>
  <si>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</si>
  <si>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</si>
  <si>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</si>
  <si>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</si>
  <si>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</si>
  <si>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</si>
  <si>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</si>
  <si>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</si>
  <si>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</si>
  <si>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</si>
  <si>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</si>
  <si>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</si>
  <si>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</si>
  <si>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</si>
  <si>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</si>
  <si>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</si>
  <si>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</si>
  <si>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</si>
  <si>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</si>
  <si>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</si>
  <si>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</si>
  <si>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</si>
  <si>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</si>
  <si>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</si>
  <si>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</si>
  <si>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</si>
  <si>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</si>
  <si>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</si>
  <si>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</si>
  <si>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</si>
  <si>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</si>
  <si>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</si>
  <si>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</si>
  <si>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</si>
  <si>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</si>
  <si>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</si>
  <si>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</si>
  <si>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</si>
  <si>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</si>
  <si>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</si>
  <si>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</si>
  <si>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</si>
  <si>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</si>
  <si>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</si>
  <si>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</si>
  <si>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</si>
  <si>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</si>
  <si>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</si>
  <si>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</si>
  <si>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</si>
  <si>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</si>
  <si>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</si>
  <si>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</si>
  <si>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</si>
  <si>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</si>
  <si>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</si>
  <si>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</si>
  <si>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</si>
  <si>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</si>
  <si>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</si>
  <si>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</si>
  <si>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</si>
  <si>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</si>
  <si>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</si>
  <si>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</si>
  <si>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</si>
  <si>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</si>
  <si>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</si>
  <si>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</si>
  <si>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</si>
  <si>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</si>
  <si>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</si>
  <si>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</si>
  <si>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</si>
  <si>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</si>
  <si>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</si>
  <si>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</si>
  <si>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</si>
  <si>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</si>
  <si>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</si>
  <si>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</si>
  <si>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</si>
  <si>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</si>
  <si>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</si>
  <si>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</si>
  <si>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</si>
  <si>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</si>
  <si>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</si>
  <si>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</si>
  <si>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</si>
  <si>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</si>
  <si>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</si>
  <si>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</si>
  <si>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</si>
  <si>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</si>
  <si>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</si>
  <si>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2021-23-10000815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</si>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</sst>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G3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73" t="str">
        <f>HYPERLINK("#Integrante_1!A109","CAPACIDAD RESIDUAL")</f>
        <v>CAPACIDAD RESIDUAL</v>
      </c>
      <c r="F8" s="274"/>
      <c r="G8" s="275"/>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73" t="str">
        <f>HYPERLINK("#Integrante_1!A162","TALENTO HUMANO")</f>
        <v>TALENTO HUMANO</v>
      </c>
      <c r="F9" s="274"/>
      <c r="G9" s="275"/>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73" t="str">
        <f>HYPERLINK("#Integrante_1!F162","INFRAESTRUCTURA")</f>
        <v>INFRAESTRUCTURA</v>
      </c>
      <c r="F10" s="274"/>
      <c r="G10" s="275"/>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76"/>
      <c r="I20" s="142" t="s">
        <v>220</v>
      </c>
      <c r="J20" s="143" t="s">
        <v>493</v>
      </c>
      <c r="K20" s="144">
        <v>2580563059</v>
      </c>
      <c r="L20" s="145"/>
      <c r="M20" s="145">
        <v>44561</v>
      </c>
      <c r="N20" s="128">
        <f>+(M20-L20)/30</f>
        <v>1485.3666666666666</v>
      </c>
      <c r="O20" s="131"/>
      <c r="U20" s="127"/>
      <c r="V20" s="106">
        <f ca="1">NOW()</f>
        <v>44194.936818402777</v>
      </c>
      <c r="W20" s="106">
        <f ca="1">NOW()</f>
        <v>44194.936818402777</v>
      </c>
    </row>
    <row r="21" spans="1:23" ht="30" customHeight="1" outlineLevel="1" x14ac:dyDescent="0.25">
      <c r="A21" s="9"/>
      <c r="B21" s="71"/>
      <c r="C21" s="5"/>
      <c r="D21" s="5"/>
      <c r="E21" s="5"/>
      <c r="F21" s="5"/>
      <c r="G21" s="5"/>
      <c r="H21" s="70"/>
      <c r="I21" s="142" t="s">
        <v>220</v>
      </c>
      <c r="J21" s="143" t="s">
        <v>493</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493</v>
      </c>
      <c r="K22" s="144"/>
      <c r="L22" s="145"/>
      <c r="M22" s="145"/>
      <c r="N22" s="129">
        <f t="shared" ref="N22:N33" si="1">+(M22-L22)/30</f>
        <v>0</v>
      </c>
      <c r="O22" s="132"/>
    </row>
    <row r="23" spans="1:23" ht="30" customHeight="1" outlineLevel="1" x14ac:dyDescent="0.25">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ASOCIACIÓN SOCIAL DE RESILENCIA CON IMPACTO INTEGRAL EN FAMILIA Y COMUNIDADES</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9" t="s">
        <v>2674</v>
      </c>
      <c r="J179" s="260"/>
      <c r="K179" s="260"/>
      <c r="L179" s="26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129028152.95</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34"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73" t="str">
        <f>HYPERLINK("#Integrante_2!A109","CAPACIDAD RESIDUAL")</f>
        <v>CAPACIDAD RESIDUAL</v>
      </c>
      <c r="F8" s="274"/>
      <c r="G8" s="275"/>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73" t="str">
        <f>HYPERLINK("#Integrante_2!A162","TALENTO HUMANO")</f>
        <v>TALENTO HUMANO</v>
      </c>
      <c r="F9" s="274"/>
      <c r="G9" s="275"/>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73" t="str">
        <f>HYPERLINK("#Integrante_2!F162","INFRAESTRUCTURA")</f>
        <v>INFRAESTRUCTURA</v>
      </c>
      <c r="F10" s="274"/>
      <c r="G10" s="275"/>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76"/>
      <c r="I20" s="142" t="s">
        <v>220</v>
      </c>
      <c r="J20" s="143" t="s">
        <v>493</v>
      </c>
      <c r="K20" s="144">
        <v>2580563059</v>
      </c>
      <c r="L20" s="145"/>
      <c r="M20" s="145">
        <v>44561</v>
      </c>
      <c r="N20" s="128">
        <f>+(M20-L20)/30</f>
        <v>1485.3666666666666</v>
      </c>
      <c r="O20" s="131"/>
      <c r="U20" s="127"/>
      <c r="V20" s="106">
        <f ca="1">NOW()</f>
        <v>44194.936818402777</v>
      </c>
      <c r="W20" s="106">
        <f ca="1">NOW()</f>
        <v>44194.936818402777</v>
      </c>
    </row>
    <row r="21" spans="1:23" ht="30" customHeight="1" outlineLevel="1" x14ac:dyDescent="0.25">
      <c r="A21" s="9"/>
      <c r="B21" s="71"/>
      <c r="C21" s="5"/>
      <c r="D21" s="5"/>
      <c r="E21" s="5"/>
      <c r="F21" s="5"/>
      <c r="G21" s="5"/>
      <c r="H21" s="163"/>
      <c r="I21" s="142" t="s">
        <v>220</v>
      </c>
      <c r="J21" s="143" t="s">
        <v>493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493</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CORPORACIÓN PARA EL DESARROLLO EMPRESARIAL Y SOCIAL DE COLOMBIA CODESCO</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t="s">
        <v>2622</v>
      </c>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129028152.95</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G27" zoomScale="70" zoomScaleNormal="70"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73" t="str">
        <f>HYPERLINK("#Integrante_3!A109","CAPACIDAD RESIDUAL")</f>
        <v>CAPACIDAD RESIDUAL</v>
      </c>
      <c r="F8" s="274"/>
      <c r="G8" s="275"/>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73" t="str">
        <f>HYPERLINK("#Integrante_3!A162","TALENTO HUMANO")</f>
        <v>TALENTO HUMANO</v>
      </c>
      <c r="F9" s="274"/>
      <c r="G9" s="275"/>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73" t="str">
        <f>HYPERLINK("#Integrante_3!F162","INFRAESTRUCTURA")</f>
        <v>INFRAESTRUCTURA</v>
      </c>
      <c r="F10" s="274"/>
      <c r="G10" s="275"/>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76"/>
      <c r="I20" s="142" t="s">
        <v>220</v>
      </c>
      <c r="J20" s="143" t="s">
        <v>493</v>
      </c>
      <c r="K20" s="144">
        <v>2580563059</v>
      </c>
      <c r="L20" s="145"/>
      <c r="M20" s="145">
        <v>44561</v>
      </c>
      <c r="N20" s="128">
        <f>+(M20-L20)/30</f>
        <v>1485.3666666666666</v>
      </c>
      <c r="O20" s="131"/>
      <c r="U20" s="127"/>
      <c r="V20" s="106">
        <f ca="1">NOW()</f>
        <v>44194.936818402777</v>
      </c>
      <c r="W20" s="106">
        <f ca="1">NOW()</f>
        <v>44194.936818402777</v>
      </c>
    </row>
    <row r="21" spans="1:23" ht="30" customHeight="1" outlineLevel="1" x14ac:dyDescent="0.25">
      <c r="A21" s="9"/>
      <c r="B21" s="71"/>
      <c r="C21" s="5"/>
      <c r="D21" s="5"/>
      <c r="E21" s="5"/>
      <c r="F21" s="5"/>
      <c r="G21" s="5"/>
      <c r="H21" s="163"/>
      <c r="I21" s="142" t="s">
        <v>220</v>
      </c>
      <c r="J21" s="143" t="s">
        <v>493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493</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EQUIDAD Y PROGRESO SOCIAL</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2747</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2674</v>
      </c>
      <c r="J174" s="209"/>
      <c r="K174" s="209"/>
      <c r="L174" s="209"/>
      <c r="M174" s="209"/>
      <c r="O174" s="178"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57"/>
      <c r="S175" s="19"/>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57" t="s">
        <v>2623</v>
      </c>
      <c r="S176" s="19"/>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2674</v>
      </c>
      <c r="J177" s="252"/>
      <c r="K177" s="252"/>
      <c r="L177" s="253"/>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129028152.95</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A22" zoomScale="70" zoomScaleNormal="70" zoomScaleSheetLayoutView="40" zoomScalePageLayoutView="40" workbookViewId="0">
      <selection activeCell="H34" sqref="H3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73" t="str">
        <f>HYPERLINK("#Integrante_4!A109","CAPACIDAD RESIDUAL")</f>
        <v>CAPACIDAD RESIDUAL</v>
      </c>
      <c r="F8" s="274"/>
      <c r="G8" s="275"/>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73" t="str">
        <f>HYPERLINK("#Integrante_4!A162","TALENTO HUMANO")</f>
        <v>TALENTO HUMANO</v>
      </c>
      <c r="F9" s="274"/>
      <c r="G9" s="275"/>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73" t="str">
        <f>HYPERLINK("#Integrante_4!F162","INFRAESTRUCTURA")</f>
        <v>INFRAESTRUCTURA</v>
      </c>
      <c r="F10" s="274"/>
      <c r="G10" s="275"/>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70" t="s">
        <v>8</v>
      </c>
      <c r="M15" s="270"/>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76"/>
      <c r="I20" s="142" t="s">
        <v>220</v>
      </c>
      <c r="J20" s="143" t="s">
        <v>493</v>
      </c>
      <c r="K20" s="144">
        <v>2580563059</v>
      </c>
      <c r="L20" s="145"/>
      <c r="M20" s="145">
        <v>44561</v>
      </c>
      <c r="N20" s="128">
        <f>+(M20-L20)/30</f>
        <v>1485.3666666666666</v>
      </c>
      <c r="O20" s="131"/>
      <c r="U20" s="127"/>
      <c r="V20" s="106">
        <f ca="1">NOW()</f>
        <v>44194.936818402777</v>
      </c>
      <c r="W20" s="106">
        <f ca="1">NOW()</f>
        <v>44194.936818402777</v>
      </c>
    </row>
    <row r="21" spans="1:23" ht="30" customHeight="1" outlineLevel="1" x14ac:dyDescent="0.25">
      <c r="A21" s="9"/>
      <c r="B21" s="71"/>
      <c r="C21" s="5"/>
      <c r="D21" s="5"/>
      <c r="E21" s="5"/>
      <c r="F21" s="5"/>
      <c r="G21" s="5"/>
      <c r="H21" s="163"/>
      <c r="I21" s="142" t="s">
        <v>220</v>
      </c>
      <c r="J21" s="143" t="s">
        <v>493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493</v>
      </c>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str">
        <f>VLOOKUP(B20,EAS!A2:B1439,2,0)</f>
        <v>FUNDACION REGIONAL UNIDOS POR UN TERRITORIO CON OPORTUNIDAD, PROGRESO SOCIAL Y PAZ</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t="s">
        <v>2746</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57"/>
      <c r="S177" s="19"/>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57" t="s">
        <v>2623</v>
      </c>
      <c r="S178" s="19"/>
      <c r="T178" s="19"/>
      <c r="U178" s="19"/>
      <c r="V178" s="19"/>
      <c r="W178" s="19"/>
      <c r="X178" s="19"/>
      <c r="Y178" s="19"/>
      <c r="Z178" s="19"/>
      <c r="AA178" s="19"/>
      <c r="AB178" s="19"/>
    </row>
    <row r="179" spans="1:28" ht="23.25" x14ac:dyDescent="0.25">
      <c r="A179" s="9"/>
      <c r="B179" s="254" t="s">
        <v>2670</v>
      </c>
      <c r="C179" s="254"/>
      <c r="D179" s="254"/>
      <c r="E179" s="24">
        <v>0.02</v>
      </c>
      <c r="F179" s="171">
        <v>0.03</v>
      </c>
      <c r="G179" s="172">
        <f>IF(F179&gt;0,SUM(E179+F179),"")</f>
        <v>0.05</v>
      </c>
      <c r="H179" s="5"/>
      <c r="I179" s="251" t="s">
        <v>2674</v>
      </c>
      <c r="J179" s="252"/>
      <c r="K179" s="252"/>
      <c r="L179" s="253"/>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129028152.95</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61"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73" t="str">
        <f>HYPERLINK("#Integrante_5!A109","CAPACIDAD RESIDUAL")</f>
        <v>CAPACIDAD RESIDUAL</v>
      </c>
      <c r="F8" s="274"/>
      <c r="G8" s="275"/>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73" t="str">
        <f>HYPERLINK("#Integrante_5!A162","TALENTO HUMANO")</f>
        <v>TALENTO HUMANO</v>
      </c>
      <c r="F9" s="274"/>
      <c r="G9" s="275"/>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73" t="str">
        <f>HYPERLINK("#Integrante_5!F162","INFRAESTRUCTURA")</f>
        <v>INFRAESTRUCTURA</v>
      </c>
      <c r="F10" s="274"/>
      <c r="G10" s="275"/>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44194.936818402777</v>
      </c>
      <c r="W20" s="106">
        <f ca="1">NOW()</f>
        <v>44194.936818402777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2664</v>
      </c>
      <c r="B161" s="238"/>
      <c r="C161" s="238"/>
      <c r="D161" s="238"/>
      <c r="E161" s="239"/>
      <c r="F161" s="240" t="s">
        <v>2665</v>
      </c>
      <c r="G161" s="240"/>
      <c r="H161" s="240"/>
      <c r="I161" s="237" t="s">
        <v>2635</v>
      </c>
      <c r="J161" s="238"/>
      <c r="K161" s="238"/>
      <c r="L161" s="238"/>
      <c r="M161" s="238"/>
      <c r="N161" s="238"/>
      <c r="O161" s="239"/>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2662</v>
      </c>
      <c r="C166" s="215"/>
      <c r="D166" s="215"/>
      <c r="E166" s="8"/>
      <c r="F166" s="5"/>
      <c r="H166" s="82" t="s">
        <v>2661</v>
      </c>
      <c r="I166" s="245"/>
      <c r="J166" s="246"/>
      <c r="K166" s="246"/>
      <c r="L166" s="246"/>
      <c r="M166" s="246"/>
      <c r="N166" s="246"/>
      <c r="O166" s="24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2677</v>
      </c>
      <c r="B170" s="213"/>
      <c r="C170" s="213"/>
      <c r="D170" s="213"/>
      <c r="E170" s="213"/>
      <c r="F170" s="213"/>
      <c r="G170" s="213"/>
      <c r="H170" s="213"/>
      <c r="I170" s="213"/>
      <c r="J170" s="213"/>
      <c r="K170" s="213"/>
      <c r="L170" s="213"/>
      <c r="M170" s="213"/>
      <c r="N170" s="213"/>
      <c r="O170" s="214"/>
      <c r="P170" s="77"/>
    </row>
    <row r="171" spans="1:28" ht="15" customHeight="1" x14ac:dyDescent="0.25">
      <c r="A171" s="231" t="s">
        <v>2676</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2670</v>
      </c>
      <c r="C174" s="201"/>
      <c r="D174" s="201"/>
      <c r="E174" s="201"/>
      <c r="F174" s="201"/>
      <c r="G174" s="201"/>
      <c r="H174" s="20"/>
      <c r="I174" s="208" t="s">
        <v>2678</v>
      </c>
      <c r="J174" s="209"/>
      <c r="K174" s="209"/>
      <c r="L174" s="209"/>
      <c r="M174" s="209"/>
      <c r="O174" s="178"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2679</v>
      </c>
      <c r="O175" s="8"/>
      <c r="Q175" s="19"/>
      <c r="R175" s="19"/>
      <c r="S175" s="157"/>
      <c r="T175" s="19"/>
      <c r="U175" s="19"/>
      <c r="V175" s="19"/>
      <c r="W175" s="19"/>
      <c r="X175" s="19"/>
      <c r="Y175" s="19"/>
      <c r="Z175" s="19"/>
      <c r="AA175" s="19"/>
      <c r="AB175" s="19"/>
    </row>
    <row r="176" spans="1:28" ht="23.25" x14ac:dyDescent="0.25">
      <c r="A176" s="9"/>
      <c r="B176" s="205"/>
      <c r="C176" s="206"/>
      <c r="D176" s="207"/>
      <c r="E176" s="157" t="s">
        <v>2621</v>
      </c>
      <c r="F176" s="157" t="s">
        <v>2622</v>
      </c>
      <c r="G176" s="157" t="s">
        <v>2623</v>
      </c>
      <c r="H176" s="5"/>
      <c r="I176" s="205"/>
      <c r="J176" s="206"/>
      <c r="K176" s="206"/>
      <c r="L176" s="207"/>
      <c r="M176" s="263"/>
      <c r="O176" s="8"/>
      <c r="Q176" s="19"/>
      <c r="R176" s="19"/>
      <c r="S176" s="157" t="s">
        <v>2623</v>
      </c>
      <c r="T176" s="19"/>
      <c r="U176" s="19"/>
      <c r="V176" s="19"/>
      <c r="W176" s="19"/>
      <c r="X176" s="19"/>
      <c r="Y176" s="19"/>
      <c r="Z176" s="19"/>
      <c r="AA176" s="19"/>
      <c r="AB176" s="19"/>
    </row>
    <row r="177" spans="1:28" ht="23.25" x14ac:dyDescent="0.25">
      <c r="A177" s="9"/>
      <c r="B177" s="254" t="s">
        <v>2670</v>
      </c>
      <c r="C177" s="254"/>
      <c r="D177" s="254"/>
      <c r="E177" s="24">
        <v>0.02</v>
      </c>
      <c r="F177" s="171">
        <v>0.03</v>
      </c>
      <c r="G177" s="172">
        <f>IF(F177&gt;0,SUM(E177+F177),"")</f>
        <v>0.05</v>
      </c>
      <c r="H177" s="5"/>
      <c r="I177" s="251" t="s">
        <v>2672</v>
      </c>
      <c r="J177" s="252"/>
      <c r="K177" s="252"/>
      <c r="L177" s="253"/>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6" t="str">
        <f>IF(F178&gt;0,SUM(E178+F178),"")</f>
        <v/>
      </c>
      <c r="H178" s="5"/>
      <c r="I178" s="251" t="s">
        <v>1169</v>
      </c>
      <c r="J178" s="252"/>
      <c r="K178" s="253"/>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6" t="str">
        <f>IF(F179&gt;0,SUM(E179+F179),"")</f>
        <v/>
      </c>
      <c r="H179" s="5"/>
      <c r="I179" s="251" t="s">
        <v>1170</v>
      </c>
      <c r="J179" s="252"/>
      <c r="K179" s="253"/>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6" t="str">
        <f>IF(F180&gt;0,SUM(E180+F180),"")</f>
        <v/>
      </c>
      <c r="H180" s="5"/>
      <c r="I180" s="251" t="s">
        <v>1171</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55" t="s">
        <v>2633</v>
      </c>
      <c r="L183" s="255"/>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8" t="s">
        <v>2641</v>
      </c>
      <c r="C190" s="228"/>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50" t="s">
        <v>2663</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6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2658</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4">
        <f ca="1">NOW()</f>
        <v>44194.936818402777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73" t="str">
        <f>HYPERLINK("#Integrante_6!A109","CAPACIDAD RESIDUAL")</f>
        <v>CAPACIDAD RESIDUAL</v>
      </c>
      <c r="F8" s="274"/>
      <c r="G8" s="275"/>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73" t="str">
        <f>HYPERLINK("#Integrante_6!A162","TALENTO HUMANO")</f>
        <v>TALENTO HUMANO</v>
      </c>
      <c r="F9" s="274"/>
      <c r="G9" s="275"/>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73" t="str">
        <f>HYPERLINK("#Integrante_6!F162","INFRAESTRUCTURA")</f>
        <v>INFRAESTRUCTURA</v>
      </c>
      <c r="F10" s="274"/>
      <c r="G10" s="275"/>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70" t="s">
        <v>8</v>
      </c>
      <c r="M15" s="270"/>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6"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6"/>
      <c r="I20" s="142"/>
      <c r="J20" s="143"/>
      <c r="K20" s="144"/>
      <c r="L20" s="145"/>
      <c r="M20" s="145"/>
      <c r="N20" s="128">
        <f>+(M20-L20)/30</f>
        <v>0</v>
      </c>
      <c r="O20" s="131"/>
      <c r="U20" s="127"/>
      <c r="V20" s="106">
        <f ca="1">NOW()</f>
        <v>44194.936818402777</v>
      </c>
      <c r="W20" s="106">
        <f ca="1">NOW()</f>
        <v>44194.936818402777</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2"/>
      <c r="I37" s="123"/>
      <c r="J37" s="123"/>
      <c r="K37" s="123"/>
      <c r="L37" s="123"/>
      <c r="M37" s="123"/>
      <c r="N37" s="123"/>
      <c r="O37" s="124"/>
    </row>
    <row r="38" spans="1:16" ht="21" customHeight="1" x14ac:dyDescent="0.25">
      <c r="A38" s="9"/>
      <c r="B38" s="271" t="e">
        <f>VLOOKUP(B20,EAS!A2:B1439,2,0)</f>
        <v>#N/A</v>
      </c>
      <c r="C38" s="271"/>
      <c r="D38" s="271"/>
      <c r="E38" s="271"/>
      <c r="F38" s="271"/>
      <c r="G38" s="5"/>
      <c r="H38" s="125"/>
      <c r="I38" s="280" t="s">
        <v>7</v>
      </c>
      <c r="J38" s="280"/>
      <c r="K38" s="280"/>
      <c r="L38" s="280"/>
      <c r="M38" s="280"/>
      <c r="N38" s="280"/>
      <c r="O38" s="126"/>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2659</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2660</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2664</v>
      </c>
      <c r="B163" s="238"/>
      <c r="C163" s="238"/>
      <c r="D163" s="238"/>
      <c r="E163" s="239"/>
      <c r="F163" s="240" t="s">
        <v>2665</v>
      </c>
      <c r="G163" s="240"/>
      <c r="H163" s="240"/>
      <c r="I163" s="237" t="s">
        <v>2635</v>
      </c>
      <c r="J163" s="238"/>
      <c r="K163" s="238"/>
      <c r="L163" s="238"/>
      <c r="M163" s="238"/>
      <c r="N163" s="238"/>
      <c r="O163" s="239"/>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2662</v>
      </c>
      <c r="C168" s="215"/>
      <c r="D168" s="215"/>
      <c r="E168" s="8"/>
      <c r="F168" s="5"/>
      <c r="H168" s="82" t="s">
        <v>2661</v>
      </c>
      <c r="I168" s="245"/>
      <c r="J168" s="246"/>
      <c r="K168" s="246"/>
      <c r="L168" s="246"/>
      <c r="M168" s="246"/>
      <c r="N168" s="246"/>
      <c r="O168" s="24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2677</v>
      </c>
      <c r="B172" s="213"/>
      <c r="C172" s="213"/>
      <c r="D172" s="213"/>
      <c r="E172" s="213"/>
      <c r="F172" s="213"/>
      <c r="G172" s="213"/>
      <c r="H172" s="213"/>
      <c r="I172" s="213"/>
      <c r="J172" s="213"/>
      <c r="K172" s="213"/>
      <c r="L172" s="213"/>
      <c r="M172" s="213"/>
      <c r="N172" s="213"/>
      <c r="O172" s="214"/>
      <c r="P172" s="77"/>
    </row>
    <row r="173" spans="1:28" ht="15" customHeight="1" x14ac:dyDescent="0.25">
      <c r="A173" s="231" t="s">
        <v>2676</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2670</v>
      </c>
      <c r="C176" s="201"/>
      <c r="D176" s="201"/>
      <c r="E176" s="201"/>
      <c r="F176" s="201"/>
      <c r="G176" s="201"/>
      <c r="H176" s="20"/>
      <c r="I176" s="208" t="s">
        <v>2674</v>
      </c>
      <c r="J176" s="209"/>
      <c r="K176" s="209"/>
      <c r="L176" s="209"/>
      <c r="M176" s="209"/>
      <c r="O176" s="178"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2679</v>
      </c>
      <c r="O177" s="8"/>
      <c r="Q177" s="19"/>
      <c r="R177" s="19"/>
      <c r="S177" s="157"/>
      <c r="T177" s="19"/>
      <c r="U177" s="19"/>
      <c r="V177" s="19"/>
      <c r="W177" s="19"/>
      <c r="X177" s="19"/>
      <c r="Y177" s="19"/>
      <c r="Z177" s="19"/>
      <c r="AA177" s="19"/>
      <c r="AB177" s="19"/>
    </row>
    <row r="178" spans="1:28" ht="23.25" x14ac:dyDescent="0.25">
      <c r="A178" s="9"/>
      <c r="B178" s="205"/>
      <c r="C178" s="206"/>
      <c r="D178" s="207"/>
      <c r="E178" s="157" t="s">
        <v>2621</v>
      </c>
      <c r="F178" s="157" t="s">
        <v>2622</v>
      </c>
      <c r="G178" s="157" t="s">
        <v>2623</v>
      </c>
      <c r="H178" s="5"/>
      <c r="I178" s="205"/>
      <c r="J178" s="206"/>
      <c r="K178" s="206"/>
      <c r="L178" s="207"/>
      <c r="M178" s="263"/>
      <c r="O178" s="8"/>
      <c r="Q178" s="19"/>
      <c r="R178" s="19"/>
      <c r="S178" s="157" t="s">
        <v>2623</v>
      </c>
      <c r="T178" s="19"/>
      <c r="U178" s="19"/>
      <c r="V178" s="19"/>
      <c r="W178" s="19"/>
      <c r="X178" s="19"/>
      <c r="Y178" s="19"/>
      <c r="Z178" s="19"/>
      <c r="AA178" s="19"/>
      <c r="AB178" s="19"/>
    </row>
    <row r="179" spans="1:28" ht="23.25" x14ac:dyDescent="0.25">
      <c r="A179" s="9"/>
      <c r="B179" s="254" t="s">
        <v>2670</v>
      </c>
      <c r="C179" s="254"/>
      <c r="D179" s="254"/>
      <c r="E179" s="24">
        <v>0.02</v>
      </c>
      <c r="F179" s="171"/>
      <c r="G179" s="172" t="str">
        <f>IF(F179&gt;0,SUM(E179+F179),"")</f>
        <v/>
      </c>
      <c r="H179" s="5"/>
      <c r="I179" s="251" t="s">
        <v>2672</v>
      </c>
      <c r="J179" s="252"/>
      <c r="K179" s="252"/>
      <c r="L179" s="253"/>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6" t="str">
        <f>IF(F180&gt;0,SUM(E180+F180),"")</f>
        <v/>
      </c>
      <c r="H180" s="5"/>
      <c r="I180" s="251" t="s">
        <v>1169</v>
      </c>
      <c r="J180" s="252"/>
      <c r="K180" s="253"/>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6" t="str">
        <f>IF(F181&gt;0,SUM(E181+F181),"")</f>
        <v/>
      </c>
      <c r="H181" s="5"/>
      <c r="I181" s="251" t="s">
        <v>1170</v>
      </c>
      <c r="J181" s="252"/>
      <c r="K181" s="253"/>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6" t="str">
        <f>IF(F182&gt;0,SUM(E182+F182),"")</f>
        <v/>
      </c>
      <c r="H182" s="5"/>
      <c r="I182" s="251" t="s">
        <v>1171</v>
      </c>
      <c r="J182" s="252"/>
      <c r="K182" s="253"/>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5" t="s">
        <v>2633</v>
      </c>
      <c r="L185" s="255"/>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8" t="s">
        <v>2641</v>
      </c>
      <c r="C192" s="228"/>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50" t="s">
        <v>2663</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http://schemas.microsoft.com/office/2006/metadata/properties"/>
    <ds:schemaRef ds:uri="4fb10211-09fb-4e80-9f0b-184718d5d98c"/>
    <ds:schemaRef ds:uri="http://www.w3.org/XML/1998/namespace"/>
    <ds:schemaRef ds:uri="http://purl.org/dc/dcmitype/"/>
    <ds:schemaRef ds:uri="http://purl.org/dc/elements/1.1/"/>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2020-12-30T03:21:08Z</cp:lastPrinted>
  <dcterms:created xsi:type="dcterms:W3CDTF">2020-10-14T21:57:42Z</dcterms:created>
  <dcterms:modified xsi:type="dcterms:W3CDTF">2020-12-30T03:29:33Z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