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<sst xmlns="http://schemas.openxmlformats.org/spreadsheetml/2006/main" count="4648" uniqueCount="2748">
  <si>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</si>
  <si>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</si>
  <si>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</si>
  <si>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</si>
  <si>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</si>
  <si>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</si>
  <si>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</si>
  <si>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</si>
  <si>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</si>
  <si>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</si>
  <si>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</si>
  <si>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</si>
  <si>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</si>
  <si>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</si>
  <si>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</si>
  <si>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</si>
  <si>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</si>
  <si>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</si>
  <si>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</si>
  <si>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</si>
  <si>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</si>
  <si>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</si>
  <si>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</si>
  <si>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</si>
  <si>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</si>
  <si>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</si>
  <si>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</si>
  <si>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</si>
  <si>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</si>
  <si>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</si>
  <si>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</si>
  <si>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</si>
  <si>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</si>
  <si>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</si>
  <si>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</si>
  <si>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</si>
  <si>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</si>
  <si>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</si>
  <si>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</si>
  <si>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</si>
  <si>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</si>
  <si>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</si>
  <si>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</si>
  <si>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</si>
  <si>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</si>
  <si>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</si>
  <si>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</si>
  <si>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</si>
  <si>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</si>
  <si>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</si>
  <si>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</si>
  <si>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</si>
  <si>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</si>
  <si>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</si>
  <si>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</si>
  <si>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</si>
  <si>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</si>
  <si>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</si>
  <si>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</si>
  <si>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</si>
  <si>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</si>
  <si>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</si>
  <si>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</si>
  <si>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</si>
  <si>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</si>
  <si>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</si>
  <si>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</si>
  <si>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</si>
  <si>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</si>
  <si>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</si>
  <si>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</si>
  <si>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</si>
  <si>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</si>
  <si>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</si>
  <si>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</si>
  <si>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</si>
  <si>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</si>
  <si>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</si>
  <si>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</si>
  <si>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</si>
  <si>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</si>
  <si>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</si>
  <si>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</si>
  <si>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</si>
  <si>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</si>
  <si>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</si>
  <si>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</si>
  <si>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</si>
  <si>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</si>
  <si>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</si>
  <si>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</si>
  <si>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</si>
  <si>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</si>
  <si>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</si>
  <si>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</si>
  <si>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</si>
  <si>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</si>
  <si>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</si>
  <si>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</si>
  <si>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</si>
  <si>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</si>
  <si>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</si>
  <si>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</si>
  <si>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</si>
  <si>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</si>
  <si>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</si>
  <si>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</si>
  <si>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</si>
  <si>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</si>
  <si>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</si>
  <si>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</si>
  <si>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</si>
  <si>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</si>
  <si>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</si>
  <si>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</si>
  <si>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</si>
  <si>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</si>
  <si>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</si>
  <si>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</si>
  <si>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</si>
  <si>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</si>
  <si>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</si>
  <si>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</si>
  <si>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</si>
  <si>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</si>
  <si>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</si>
  <si>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</si>
  <si>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</si>
  <si>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</si>
  <si>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</si>
  <si>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</si>
  <si>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</si>
  <si>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</si>
  <si>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</si>
  <si>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</si>
  <si>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</si>
  <si>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</si>
  <si>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</si>
  <si>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</si>
  <si>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</si>
  <si>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</si>
  <si>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</si>
  <si>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</si>
  <si>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</si>
  <si>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</si>
  <si>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</si>
  <si>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</si>
  <si>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</si>
  <si>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</si>
  <si>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</si>
  <si>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</si>
  <si>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</si>
  <si>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</si>
  <si>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</si>
  <si>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</si>
  <si>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</si>
  <si>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</si>
  <si>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</si>
  <si>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</si>
  <si>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</si>
  <si>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</si>
  <si>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</si>
  <si>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</si>
  <si>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</si>
  <si>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</si>
  <si>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</si>
  <si>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</si>
  <si>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</si>
  <si>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</si>
  <si>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</si>
  <si>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</si>
  <si>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</si>
  <si>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</si>
  <si>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</si>
  <si>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</si>
  <si>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</si>
  <si>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</si>
  <si>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</si>
  <si>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</si>
  <si>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</si>
  <si>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</si>
  <si>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</si>
  <si>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</si>
  <si>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</si>
  <si>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</si>
  <si>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</si>
  <si>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</si>
  <si>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</si>
  <si>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</si>
  <si>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</si>
  <si>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</si>
  <si>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</si>
  <si>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</si>
  <si>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</si>
  <si>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</si>
  <si>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</si>
  <si>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</si>
  <si>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</si>
  <si>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</si>
  <si>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</si>
  <si>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</si>
  <si>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</si>
  <si>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</si>
  <si>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</si>
  <si>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</si>
  <si>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</si>
  <si>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</si>
  <si>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</si>
  <si>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</si>
  <si>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</si>
  <si>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</si>
  <si>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</si>
  <si>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</si>
  <si>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</si>
  <si>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</si>
  <si>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</si>
  <si>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</si>
  <si>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</si>
  <si>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</si>
  <si>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</si>
  <si>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</si>
  <si>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</si>
  <si>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</si>
  <si>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</si>
  <si>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</si>
  <si>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</si>
  <si>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</si>
  <si>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</si>
  <si>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</si>
  <si>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</si>
  <si>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</si>
  <si>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</si>
  <si>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</si>
  <si>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</si>
  <si>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</si>
  <si>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</si>
  <si>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</si>
  <si>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</si>
  <si>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</si>
  <si>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</si>
  <si>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</si>
  <si>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</si>
  <si>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</si>
  <si>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</si>
  <si>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</si>
  <si>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</si>
  <si>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</si>
  <si>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</si>
  <si>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</si>
  <si>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</si>
  <si>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</si>
  <si>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</si>
  <si>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</si>
  <si>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</si>
  <si>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</si>
  <si>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</si>
  <si>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</si>
  <si>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</si>
  <si>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</si>
  <si>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</si>
  <si>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</si>
  <si>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</si>
  <si>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</si>
  <si>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</si>
  <si>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</si>
  <si>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</si>
  <si>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</si>
  <si>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</si>
  <si>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</si>
  <si>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</si>
  <si>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</si>
  <si>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</si>
  <si>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</si>
  <si>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</si>
  <si>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</si>
  <si>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</si>
  <si>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</si>
  <si>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</si>
  <si>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</si>
  <si>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</si>
  <si>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</si>
  <si>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</si>
  <si>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</si>
  <si>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</si>
  <si>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</si>
  <si>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</si>
  <si>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</si>
  <si>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</si>
  <si>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</si>
  <si>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</si>
  <si>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</si>
  <si>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</si>
  <si>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</si>
  <si>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</si>
  <si>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</si>
  <si>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</si>
  <si>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</si>
  <si>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</si>
  <si>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</si>
  <si>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</si>
  <si>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</si>
  <si>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</si>
  <si>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</si>
  <si>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</si>
  <si>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</si>
  <si>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</si>
  <si>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</si>
  <si>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</si>
  <si>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</si>
  <si>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</si>
  <si>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</si>
  <si>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</si>
  <si>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</si>
  <si>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</si>
  <si>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</si>
  <si>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</si>
  <si>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</si>
  <si>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</si>
  <si>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</si>
  <si>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</si>
  <si>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</si>
  <si>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</si>
  <si>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</si>
  <si>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</si>
  <si>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</si>
  <si>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</si>
  <si>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</si>
  <si>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</si>
  <si>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</si>
  <si>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</si>
  <si>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</si>
  <si>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</si>
  <si>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</si>
  <si>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</si>
  <si>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</si>
  <si>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</si>
  <si>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</si>
  <si>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</si>
  <si>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</si>
  <si>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</si>
  <si>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</si>
  <si>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</si>
  <si>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</si>
  <si>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</si>
  <si>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</si>
  <si>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</si>
  <si>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</si>
  <si>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</si>
  <si>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</si>
  <si>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</si>
  <si>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</si>
  <si>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</si>
  <si>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</si>
  <si>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</si>
  <si>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</si>
  <si>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</si>
  <si>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</si>
  <si>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</si>
  <si>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</si>
  <si>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</si>
  <si>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</si>
  <si>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</si>
  <si>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</si>
  <si>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</si>
  <si>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</si>
  <si>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</si>
  <si>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</si>
  <si>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</si>
  <si>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</si>
  <si>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</si>
  <si>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</si>
  <si>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</si>
  <si>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</si>
  <si>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</si>
  <si>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</si>
  <si>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</si>
  <si>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</si>
  <si>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</si>
  <si>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</si>
  <si>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</si>
  <si>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</si>
  <si>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</si>
  <si>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</si>
  <si>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</si>
  <si>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</si>
  <si>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</si>
  <si>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</si>
  <si>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</si>
  <si>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</si>
  <si>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</si>
  <si>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</si>
  <si>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</si>
  <si>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</si>
  <si>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</si>
  <si>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</si>
  <si>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</si>
  <si>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</si>
  <si>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</si>
  <si>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</si>
  <si>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</si>
  <si>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</si>
  <si>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</si>
  <si>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</si>
  <si>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</si>
  <si>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</si>
  <si>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</si>
  <si>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</si>
  <si>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</si>
  <si>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</si>
  <si>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</si>
  <si>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</si>
  <si>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</si>
  <si>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</si>
  <si>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</si>
  <si>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</si>
  <si>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</si>
  <si>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</si>
  <si>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</si>
  <si>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</si>
  <si>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</si>
  <si>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</si>
  <si>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</si>
  <si>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</si>
  <si>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</si>
  <si>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</si>
  <si>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</si>
  <si>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</si>
  <si>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</si>
  <si>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</si>
  <si>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</si>
  <si>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</si>
  <si>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</si>
  <si>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</si>
  <si>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</si>
  <si>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</si>
  <si>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</si>
  <si>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</si>
  <si>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</si>
  <si>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</si>
  <si>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</si>
  <si>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</si>
  <si>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</si>
  <si>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</si>
  <si>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</si>
  <si>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</si>
  <si>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</si>
  <si>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</si>
  <si>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</si>
  <si>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</si>
  <si>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</si>
  <si>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</si>
  <si>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</si>
  <si>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</si>
  <si>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</si>
  <si>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</si>
  <si>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</si>
  <si>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</si>
  <si>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</si>
  <si>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</si>
  <si>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</si>
  <si>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</si>
  <si>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</si>
  <si>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</si>
  <si>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</si>
  <si>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</si>
  <si>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</si>
  <si>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</si>
  <si>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</si>
  <si>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</si>
  <si>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</si>
  <si>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</si>
  <si>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</si>
  <si>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</si>
  <si>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</si>
  <si>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</si>
  <si>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</si>
  <si>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</si>
  <si>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</si>
  <si>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</si>
  <si>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</si>
  <si>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</si>
  <si>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</si>
  <si>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</si>
  <si>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</si>
  <si>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</si>
  <si>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</si>
  <si>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</si>
  <si>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</si>
  <si>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</si>
  <si>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</si>
  <si>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</si>
  <si>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</si>
  <si>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</si>
  <si>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</si>
  <si>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</si>
  <si>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</si>
  <si>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</si>
  <si>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</si>
  <si>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</si>
  <si>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</si>
  <si>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</si>
  <si>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</si>
  <si>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</si>
  <si>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</si>
  <si>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</si>
  <si>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</si>
  <si>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</si>
  <si>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</si>
  <si>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</si>
  <si>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</si>
  <si>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</si>
  <si>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</si>
  <si>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</si>
  <si>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</si>
  <si>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</si>
  <si>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</si>
  <si>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</si>
  <si>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</si>
  <si>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</si>
  <si>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</si>
  <si>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</si>
  <si>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</si>
  <si>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</si>
  <si>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</si>
  <si>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</si>
  <si>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</si>
  <si>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</si>
  <si>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</si>
  <si>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</si>
  <si>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</si>
  <si>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</si>
  <si>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</si>
  <si>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</si>
  <si>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</si>
  <si>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</si>
  <si>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</si>
  <si>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</si>
  <si>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</si>
  <si>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</si>
  <si>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</si>
  <si>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</si>
  <si>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</si>
  <si>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</si>
  <si>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</si>
  <si>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</si>
  <si>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</si>
  <si>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</si>
  <si>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</si>
  <si>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</si>
  <si>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</si>
  <si>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</si>
  <si>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</si>
  <si>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</si>
  <si>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</si>
  <si>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</si>
  <si>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</si>
  <si>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</si>
  <si>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</si>
  <si>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</si>
  <si>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</si>
  <si>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</si>
  <si>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</si>
  <si>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</si>
  <si>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</si>
  <si>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</si>
  <si>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</si>
  <si>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</si>
  <si>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</si>
  <si>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</si>
  <si>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</si>
  <si>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</si>
  <si>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</si>
  <si>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</si>
  <si>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</si>
  <si>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</si>
  <si>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</si>
  <si>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</si>
  <si>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</si>
  <si>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</si>
  <si>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</si>
  <si>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</si>
  <si>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</si>
  <si>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</si>
  <si>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</si>
  <si>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</si>
  <si>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</si>
  <si>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</si>
  <si>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</si>
  <si>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</si>
  <si>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</si>
  <si>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</si>
  <si>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</si>
  <si>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</si>
  <si>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</si>
  <si>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</si>
  <si>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</si>
  <si>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</si>
  <si>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</si>
  <si>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</si>
  <si>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</si>
  <si>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</si>
  <si>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</si>
  <si>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</si>
  <si>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</si>
  <si>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</si>
  <si>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</si>
  <si>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</si>
  <si>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</si>
  <si>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</si>
  <si>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</si>
  <si>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</si>
  <si>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</si>
  <si>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</si>
  <si>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</si>
  <si>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</si>
  <si>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</si>
  <si>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</si>
  <si>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</si>
  <si>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</si>
  <si>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</si>
  <si>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</si>
  <si>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</si>
  <si>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</si>
  <si>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</si>
  <si>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</si>
  <si>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</si>
  <si>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</si>
  <si>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</si>
  <si>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</si>
  <si>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</si>
  <si>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</si>
  <si>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</si>
  <si>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</si>
  <si>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</si>
  <si>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</si>
  <si>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</si>
  <si>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</si>
  <si>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</si>
  <si>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</si>
  <si>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</si>
  <si>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</si>
  <si>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</si>
  <si>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</si>
  <si>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</si>
  <si>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</si>
  <si>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</si>
  <si>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</si>
  <si>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</si>
  <si>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</si>
  <si>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</si>
  <si>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</si>
  <si>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</si>
  <si>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</si>
  <si>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</si>
  <si>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</si>
  <si>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</si>
  <si>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</si>
  <si>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</si>
  <si>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</si>
  <si>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</si>
  <si>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</si>
  <si>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</si>
  <si>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</si>
  <si>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</si>
  <si>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</si>
  <si>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</si>
  <si>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</si>
  <si>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</si>
  <si>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</si>
  <si>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</si>
  <si>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</si>
  <si>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</si>
  <si>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</si>
  <si>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</si>
  <si>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</si>
  <si>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</si>
  <si>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</si>
  <si>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</si>
  <si>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</si>
  <si>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</si>
  <si>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</si>
  <si>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</si>
  <si>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</si>
  <si>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</si>
  <si>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</si>
  <si>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</si>
  <si>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</si>
  <si>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</si>
  <si>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</si>
  <si>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</si>
  <si>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</si>
  <si>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</si>
  <si>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</si>
  <si>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</si>
  <si>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</si>
  <si>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</si>
  <si>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</si>
  <si>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</si>
  <si>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</si>
  <si>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</si>
  <si>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</si>
  <si>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</si>
  <si>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</si>
  <si>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</si>
  <si>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</si>
  <si>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</si>
  <si>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</si>
  <si>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</si>
  <si>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</si>
  <si>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</si>
  <si>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</si>
  <si>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</si>
  <si>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</si>
  <si>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</si>
  <si>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</si>
  <si>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</si>
  <si>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</si>
  <si>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</si>
  <si>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</si>
  <si>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</si>
  <si>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</si>
  <si>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</si>
  <si>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</si>
  <si>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</si>
  <si>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</si>
  <si>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</si>
  <si>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</si>
  <si>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</si>
  <si>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</si>
  <si>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</si>
  <si>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</si>
  <si>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</si>
  <si>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</si>
  <si>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</si>
  <si>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</si>
  <si>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</si>
  <si>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</si>
  <si>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</si>
  <si>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</si>
  <si>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</si>
  <si>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</si>
  <si>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</si>
  <si>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</si>
  <si>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</si>
  <si>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</si>
  <si>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</si>
  <si>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</si>
  <si>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</si>
  <si>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</si>
  <si>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</si>
  <si>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</si>
  <si>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</si>
  <si>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</si>
  <si>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</si>
  <si>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</si>
  <si>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</si>
  <si>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</si>
  <si>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</si>
  <si>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</si>
  <si>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</si>
  <si>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</si>
  <si>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</si>
  <si>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</si>
  <si>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</si>
  <si>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</si>
  <si>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</si>
  <si>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</si>
  <si>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</si>
  <si>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</si>
  <si>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</si>
  <si>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</si>
  <si>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</si>
  <si>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</si>
  <si>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</si>
  <si>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</si>
  <si>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</si>
  <si>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</si>
  <si>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</si>
  <si>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</si>
  <si>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</si>
  <si>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</si>
  <si>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</si>
  <si>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</si>
  <si>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</si>
  <si>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</si>
  <si>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</si>
  <si>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</si>
  <si>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</si>
  <si>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</si>
  <si>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</si>
  <si>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</si>
  <si>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</si>
  <si>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</si>
  <si>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</si>
  <si>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</si>
  <si>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</si>
  <si>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</si>
  <si>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</si>
  <si>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</si>
  <si>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</si>
  <si>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</si>
  <si>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</si>
  <si>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</si>
  <si>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</si>
  <si>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</si>
  <si>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</si>
  <si>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</si>
  <si>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</si>
  <si>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</si>
  <si>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</si>
  <si>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</si>
  <si>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</si>
  <si>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</si>
  <si>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</si>
  <si>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</si>
  <si>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</si>
  <si>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</si>
  <si>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</si>
  <si>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</si>
  <si>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</si>
  <si>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</si>
  <si>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</si>
  <si>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</si>
  <si>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</si>
  <si>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</si>
  <si>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</si>
  <si>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</si>
  <si>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</si>
  <si>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</si>
  <si>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</si>
  <si>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</si>
  <si>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</si>
  <si>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</si>
  <si>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</si>
  <si>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</si>
  <si>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</si>
  <si>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</si>
  <si>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</si>
  <si>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</si>
  <si>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</si>
  <si>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</si>
  <si>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</si>
  <si>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</si>
  <si>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</si>
  <si>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</si>
  <si>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</si>
  <si>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</si>
  <si>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</si>
  <si>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</si>
  <si>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</si>
  <si>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</si>
  <si>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</si>
  <si>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</si>
  <si>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</si>
  <si>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</si>
  <si>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</si>
  <si>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</si>
  <si>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</si>
  <si>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</si>
  <si>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</si>
  <si>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</si>
  <si>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</si>
  <si>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</si>
  <si>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</si>
  <si>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</si>
  <si>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</si>
  <si>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</si>
  <si>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</si>
  <si>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</si>
  <si>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</si>
  <si>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</si>
  <si>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</si>
  <si>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</si>
  <si>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</si>
  <si>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</si>
  <si>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</si>
  <si>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</si>
  <si>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</si>
  <si>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</si>
  <si>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</si>
  <si>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</si>
  <si>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</si>
  <si>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</si>
  <si>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</si>
  <si>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</si>
  <si>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</si>
  <si>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</si>
  <si>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</si>
  <si>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</si>
  <si>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</si>
  <si>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</si>
  <si>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</si>
  <si>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</si>
  <si>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</si>
  <si>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</si>
  <si>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</si>
  <si>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</si>
  <si>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</si>
  <si>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</si>
  <si>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</si>
  <si>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</si>
  <si>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</si>
  <si>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</si>
  <si>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</si>
  <si>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</si>
  <si>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</si>
  <si>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</si>
  <si>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</si>
  <si>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</si>
  <si>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</si>
  <si>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</si>
  <si>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</si>
  <si>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</si>
  <si>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</si>
  <si>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</si>
  <si>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</si>
  <si>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</si>
  <si>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</si>
  <si>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</si>
  <si>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</si>
  <si>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</si>
  <si>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</si>
  <si>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</si>
  <si>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</si>
  <si>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</si>
  <si>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</si>
  <si>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</si>
  <si>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</si>
  <si>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</si>
  <si>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</si>
  <si>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</si>
  <si>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</si>
  <si>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</si>
  <si>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</si>
  <si>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</si>
  <si>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</si>
  <si>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</si>
  <si>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</si>
  <si>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</si>
  <si>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</si>
  <si>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</si>
  <si>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</si>
  <si>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</si>
  <si>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</si>
  <si>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</si>
  <si>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</si>
  <si>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</si>
  <si>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</si>
  <si>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</si>
  <si>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</si>
  <si>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</si>
  <si>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</si>
  <si>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</si>
  <si>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</si>
  <si>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</si>
  <si>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</si>
  <si>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</si>
  <si>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</si>
  <si>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</si>
  <si>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</si>
  <si>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</si>
  <si>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</si>
  <si>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</si>
  <si>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</si>
  <si>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</si>
  <si>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</si>
  <si>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</si>
  <si>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</si>
  <si>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</si>
  <si>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</si>
  <si>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</si>
  <si>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</si>
  <si>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</si>
  <si>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</si>
  <si>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</si>
  <si>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</si>
  <si>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</si>
  <si>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</si>
  <si>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</si>
  <si>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</si>
  <si>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</si>
  <si>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</si>
  <si>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</si>
  <si>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</si>
  <si>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</si>
  <si>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</si>
  <si>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</si>
  <si>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</si>
  <si>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</si>
  <si>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</si>
  <si>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</si>
  <si>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</si>
  <si>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</si>
  <si>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</si>
  <si>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</si>
  <si>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</si>
  <si>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</si>
  <si>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</si>
  <si>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</si>
  <si>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</si>
  <si>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</si>
  <si>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</si>
  <si>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</si>
  <si>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</si>
  <si>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</si>
  <si>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</si>
  <si>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</si>
  <si>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</si>
  <si>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</si>
  <si>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</si>
  <si>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</si>
  <si>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</si>
  <si>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</si>
  <si>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</si>
  <si>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</si>
  <si>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</si>
  <si>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</si>
  <si>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</si>
  <si>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</si>
  <si>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</si>
  <si>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</si>
  <si>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</si>
  <si>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</si>
  <si>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</si>
  <si>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</si>
  <si>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</si>
  <si>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</si>
  <si>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</si>
  <si>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</si>
  <si>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</si>
  <si>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</si>
  <si>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</si>
  <si>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</si>
  <si>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</si>
  <si>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</si>
  <si>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</si>
  <si>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</si>
  <si>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</si>
  <si>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</si>
  <si>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</si>
  <si>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</si>
  <si>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</si>
  <si>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</si>
  <si>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</si>
  <si>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</si>
  <si>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</si>
  <si>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</si>
  <si>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</si>
  <si>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</si>
  <si>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</si>
  <si>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</si>
  <si>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</si>
  <si>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</si>
  <si>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</si>
  <si>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</si>
  <si>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</si>
  <si>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</si>
  <si>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</si>
  <si>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</si>
  <si>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</si>
  <si>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</si>
  <si>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</si>
  <si>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</si>
  <si>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</si>
  <si>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</si>
  <si>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</si>
  <si>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</si>
  <si>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</si>
  <si>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</si>
  <si>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</si>
  <si>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</si>
  <si>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</si>
  <si>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</si>
  <si>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</si>
  <si>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</si>
  <si>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</si>
  <si>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</si>
  <si>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</si>
  <si>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</si>
  <si>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</si>
  <si>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</si>
  <si>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</si>
  <si>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</si>
  <si>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</si>
  <si>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</si>
  <si>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</si>
  <si>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</si>
  <si>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</si>
  <si>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</si>
  <si>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</si>
  <si>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</si>
  <si>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</si>
  <si>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</si>
  <si>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</si>
  <si>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</si>
  <si>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</si>
  <si>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</si>
  <si>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</si>
  <si>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</si>
  <si>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</si>
  <si>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</si>
  <si>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</si>
  <si>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</si>
  <si>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</si>
  <si>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</si>
  <si>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</si>
  <si>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</si>
  <si>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</si>
  <si>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</si>
  <si>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</si>
  <si>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</si>
  <si>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</si>
  <si>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</si>
  <si>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</si>
  <si>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</si>
  <si>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</si>
  <si>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</si>
  <si>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</si>
  <si>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</si>
  <si>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</si>
  <si>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</si>
  <si>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</si>
  <si>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</si>
  <si>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</si>
  <si>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</si>
  <si>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</si>
  <si>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</si>
  <si>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</si>
  <si>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</si>
  <si>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</si>
  <si>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</si>
  <si>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</si>
  <si>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</si>
  <si>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</si>
  <si>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</si>
  <si>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</si>
  <si>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</si>
  <si>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</si>
  <si>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</si>
  <si>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</si>
  <si>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</si>
  <si>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</si>
  <si>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</si>
  <si>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</si>
  <si>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</si>
  <si>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</si>
  <si>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</si>
  <si>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</si>
  <si>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</si>
  <si>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</si>
  <si>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</si>
  <si>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</si>
  <si>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</si>
  <si>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</si>
  <si>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</si>
  <si>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</si>
  <si>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</si>
  <si>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</si>
  <si>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</si>
  <si>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</si>
  <si>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</si>
  <si>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</si>
  <si>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</si>
  <si>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</si>
  <si>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</si>
  <si>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</si>
  <si>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</si>
  <si>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</si>
  <si>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</si>
  <si>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</si>
  <si>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</si>
  <si>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</si>
  <si>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</si>
  <si>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</si>
  <si>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</si>
  <si>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</si>
  <si>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</si>
  <si>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</si>
  <si>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</si>
  <si>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</si>
  <si>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</si>
  <si>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</si>
  <si>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</si>
  <si>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</si>
  <si>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</si>
  <si>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</si>
  <si>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</si>
  <si>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</si>
  <si>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</si>
  <si>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</si>
  <si>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</si>
  <si>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</si>
  <si>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</si>
  <si>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</si>
  <si>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</si>
  <si>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</si>
  <si>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</si>
  <si>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</si>
  <si>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</si>
  <si>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</si>
  <si>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</si>
  <si>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</si>
  <si>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</si>
  <si>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</si>
  <si>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</si>
  <si>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</si>
  <si>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</si>
  <si>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</si>
  <si>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</si>
  <si>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</si>
  <si>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</si>
  <si>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</si>
  <si>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</si>
  <si>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</si>
  <si>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</si>
  <si>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</si>
  <si>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</si>
  <si>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</si>
  <si>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</si>
  <si>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</si>
  <si>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</si>
  <si>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</si>
  <si>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</si>
  <si>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</si>
  <si>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</si>
  <si>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</si>
  <si>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</si>
  <si>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</si>
  <si>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</si>
  <si>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</si>
  <si>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</si>
  <si>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</si>
  <si>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</si>
  <si>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</si>
  <si>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</si>
  <si>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</si>
  <si>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</si>
  <si>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</si>
  <si>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</si>
  <si>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</si>
  <si>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</si>
  <si>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</si>
  <si>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</si>
  <si>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</si>
  <si>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</si>
  <si>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</si>
  <si>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</si>
  <si>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</si>
  <si>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</si>
  <si>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</si>
  <si>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</si>
  <si>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</si>
  <si>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</si>
  <si>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</si>
  <si>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</si>
  <si>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</si>
  <si>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</si>
  <si>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</si>
  <si>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</si>
  <si>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</si>
  <si>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</si>
  <si>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</si>
  <si>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</si>
  <si>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</si>
  <si>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</si>
  <si>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</si>
  <si>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</si>
  <si>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</si>
  <si>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</si>
  <si>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</si>
  <si>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</si>
  <si>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</si>
  <si>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</si>
  <si>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</si>
  <si>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</si>
  <si>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</si>
  <si>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</si>
  <si>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</si>
  <si>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</si>
  <si>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</si>
  <si>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</si>
  <si>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</si>
  <si>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</si>
  <si>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</si>
  <si>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</si>
  <si>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</si>
  <si>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</si>
  <si>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</si>
  <si>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</si>
  <si>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</si>
  <si>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</si>
  <si>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</si>
  <si>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</si>
  <si>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</si>
  <si>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</si>
  <si>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</si>
  <si>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</si>
  <si>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</si>
  <si>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</si>
  <si>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</si>
  <si>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</si>
  <si>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</si>
  <si>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</si>
  <si>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</si>
  <si>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</si>
  <si>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</si>
  <si>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</si>
  <si>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</si>
  <si>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</si>
  <si>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</si>
  <si>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</si>
  <si>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</si>
  <si>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</si>
  <si>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</si>
  <si>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</si>
  <si>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</si>
  <si>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</si>
  <si>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</si>
  <si>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</si>
  <si>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</si>
  <si>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</si>
  <si>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</si>
  <si>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</si>
  <si>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</si>
  <si>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</si>
  <si>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</si>
  <si>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</si>
  <si>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</si>
  <si>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</si>
  <si>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</si>
  <si>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</si>
  <si>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</si>
  <si>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</si>
  <si>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</si>
  <si>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</si>
  <si>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</si>
  <si>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</si>
  <si>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</si>
  <si>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</si>
  <si>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</si>
  <si>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</si>
  <si>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</si>
  <si>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</si>
  <si>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</si>
  <si>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</si>
  <si>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</si>
  <si>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</si>
  <si>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</si>
  <si>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</si>
  <si>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</si>
  <si>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</si>
  <si>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</si>
  <si>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</si>
  <si>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</si>
  <si>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</si>
  <si>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</si>
  <si>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</si>
  <si>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</si>
  <si>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</si>
  <si>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</si>
  <si>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</si>
  <si>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</si>
  <si>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</si>
  <si>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</si>
  <si>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</si>
  <si>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</si>
  <si>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</si>
  <si>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</si>
  <si>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</si>
  <si>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</si>
  <si>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</si>
  <si>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</si>
  <si>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</si>
  <si>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</si>
  <si>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</si>
  <si>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</si>
  <si>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</si>
  <si>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</si>
  <si>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</si>
  <si>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</si>
  <si>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</si>
  <si>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</si>
  <si>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</si>
  <si>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</si>
  <si>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</si>
  <si>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</si>
  <si>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</si>
  <si>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</si>
  <si>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</si>
  <si>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</si>
  <si>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</si>
  <si>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</si>
  <si>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</si>
  <si>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</si>
  <si>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</si>
  <si>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</si>
  <si>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</si>
  <si>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</si>
  <si>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</si>
  <si>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</si>
  <si>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</si>
  <si>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</si>
  <si>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</si>
  <si>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</si>
  <si>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</si>
  <si>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</si>
  <si>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</si>
  <si>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</si>
  <si>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</si>
  <si>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</si>
  <si>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</si>
  <si>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</si>
  <si>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</si>
  <si>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</si>
  <si>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</si>
  <si>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</si>
  <si>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</si>
  <si>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</si>
  <si>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</si>
  <si>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</si>
  <si>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</si>
  <si>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</si>
  <si>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</si>
  <si>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</si>
  <si>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</si>
  <si>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</si>
  <si>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</si>
  <si>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</si>
  <si>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</si>
  <si>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</si>
  <si>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</si>
  <si>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</si>
  <si>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</si>
  <si>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</si>
  <si>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</si>
  <si>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</si>
  <si>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</si>
  <si>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</si>
  <si>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</si>
  <si>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</si>
  <si>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</si>
  <si>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</si>
  <si>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</si>
  <si>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</si>
  <si>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</si>
  <si>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</si>
  <si>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</si>
  <si>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</si>
  <si>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</si>
  <si>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</si>
  <si>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</si>
  <si>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</si>
  <si>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</si>
  <si>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</si>
  <si>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</si>
  <si>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</si>
  <si>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</si>
  <si>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</si>
  <si>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</si>
  <si>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</si>
  <si>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</si>
  <si>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</si>
  <si>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</si>
  <si>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</si>
  <si>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</si>
  <si>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</si>
  <si>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</si>
  <si>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</si>
  <si>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</si>
  <si>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</si>
  <si>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</si>
  <si>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</si>
  <si>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</si>
  <si>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</si>
  <si>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</si>
  <si>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</si>
  <si>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</si>
  <si>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</si>
  <si>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</si>
  <si>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</si>
  <si>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</si>
  <si>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</si>
  <si>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</si>
  <si>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</si>
  <si>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</si>
  <si>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</si>
  <si>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</si>
  <si>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</si>
  <si>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</si>
  <si>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</si>
  <si>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</si>
  <si>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</si>
  <si>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</si>
  <si>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</si>
  <si>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</si>
  <si>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</si>
  <si>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</si>
  <si>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</si>
  <si>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</si>
  <si>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</si>
  <si>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</si>
  <si>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</si>
  <si>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</si>
  <si>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</si>
  <si>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</si>
  <si>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</si>
  <si>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</si>
  <si>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</si>
  <si>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</si>
  <si>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</si>
  <si>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</si>
  <si>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</si>
  <si>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</si>
  <si>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</si>
  <si>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</si>
  <si>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</si>
  <si>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</si>
  <si>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</si>
  <si>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</si>
  <si>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</si>
  <si>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</si>
  <si>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</si>
  <si>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</si>
  <si>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</si>
  <si>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</si>
  <si>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</si>
  <si>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</si>
  <si>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</si>
  <si>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</si>
  <si>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</si>
  <si>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</si>
  <si>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</si>
  <si>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</si>
  <si>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</si>
  <si>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</si>
  <si>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</si>
  <si>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</si>
  <si>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</si>
  <si>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</si>
  <si>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</si>
  <si>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</si>
  <si>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</si>
  <si>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</si>
  <si>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</si>
  <si>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</si>
  <si>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</si>
  <si>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</si>
  <si>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</si>
  <si>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</si>
  <si>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</si>
  <si>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</si>
  <si>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</si>
  <si>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</si>
  <si>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</si>
  <si>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</si>
  <si>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</si>
  <si>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</si>
  <si>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</si>
  <si>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</si>
  <si>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</si>
  <si>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</si>
  <si>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</si>
  <si>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</si>
  <si>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</si>
  <si>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</si>
  <si>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</si>
  <si>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</si>
  <si>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</si>
  <si>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</si>
  <si>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</si>
  <si>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</si>
  <si>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</si>
  <si>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</si>
  <si>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</si>
  <si>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</si>
  <si>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</si>
  <si>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</si>
  <si>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</si>
  <si>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</si>
  <si>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</si>
  <si>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</si>
  <si>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</si>
  <si>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</si>
  <si>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</si>
  <si>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</si>
  <si>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</si>
  <si>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</si>
  <si>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</si>
  <si>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</si>
  <si>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</si>
  <si>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</si>
  <si>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</si>
  <si>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</si>
  <si>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</si>
  <si>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</si>
  <si>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</si>
  <si>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</si>
  <si>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</si>
  <si>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</si>
  <si>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</si>
  <si>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</si>
  <si>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</si>
  <si>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</si>
  <si>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</si>
  <si>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</si>
  <si>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</si>
  <si>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</si>
  <si>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</si>
  <si>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</si>
  <si>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</si>
  <si>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</si>
  <si>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</si>
  <si>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</si>
  <si>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</si>
  <si>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</si>
  <si>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</si>
  <si>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</si>
  <si>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</si>
  <si>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</si>
  <si>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</si>
  <si>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</si>
  <si>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</si>
  <si>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</si>
  <si>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</si>
  <si>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</si>
  <si>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</si>
  <si>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</si>
  <si>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</si>
  <si>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</si>
  <si>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</si>
  <si>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</si>
  <si>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</si>
  <si>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</si>
  <si>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</si>
  <si>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</si>
  <si>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</si>
  <si>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</si>
  <si>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</si>
  <si>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</si>
  <si>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</si>
  <si>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</si>
  <si>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</si>
  <si>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</si>
  <si>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</si>
  <si>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</si>
  <si>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</si>
  <si>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</si>
  <si>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</si>
  <si>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</si>
  <si>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</si>
  <si>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</si>
  <si>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</si>
  <si>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</si>
  <si>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</si>
  <si>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</si>
  <si>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</si>
  <si>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</si>
  <si>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</si>
  <si>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</si>
  <si>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</si>
  <si>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</si>
  <si>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</si>
  <si>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</si>
  <si>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</si>
  <si>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</si>
  <si>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</si>
  <si>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</si>
  <si>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</si>
  <si>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</si>
  <si>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</si>
  <si>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</si>
  <si>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</si>
  <si>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</si>
  <si>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</si>
  <si>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</si>
  <si>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</si>
  <si>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</si>
  <si>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</si>
  <si>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</si>
  <si>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</si>
  <si>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</si>
  <si>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</si>
  <si>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</si>
  <si>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</si>
  <si>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</si>
  <si>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</si>
  <si>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</si>
  <si>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</si>
  <si>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</si>
  <si>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</si>
  <si>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</si>
  <si>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</si>
  <si>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</si>
  <si>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</si>
  <si>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</si>
  <si>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</si>
  <si>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</si>
  <si>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</si>
  <si>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</si>
  <si>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</si>
  <si>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</si>
  <si>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</si>
  <si>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</si>
  <si>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</si>
  <si>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</si>
  <si>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</si>
  <si>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</si>
  <si>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</si>
  <si>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</si>
  <si>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</si>
  <si>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</si>
  <si>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</si>
  <si>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</si>
  <si>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</si>
  <si>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</si>
  <si>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</si>
  <si>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</si>
  <si>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</si>
  <si>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</si>
  <si>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</si>
  <si>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</si>
  <si>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</si>
  <si>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</si>
  <si>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</si>
  <si>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</si>
  <si>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</si>
  <si>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</si>
  <si>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</si>
  <si>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</si>
  <si>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</si>
  <si>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</si>
  <si>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</si>
  <si>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</si>
  <si>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</si>
  <si>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</si>
  <si>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</si>
  <si>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</si>
  <si>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</si>
  <si>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</si>
  <si>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</si>
  <si>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</si>
  <si>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</si>
  <si>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</si>
  <si>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</si>
  <si>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</si>
  <si>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</si>
  <si>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</si>
  <si>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</si>
  <si>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</si>
  <si>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</si>
  <si>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</si>
  <si>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</si>
  <si>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</si>
  <si>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</si>
  <si>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</si>
  <si>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</si>
  <si>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</si>
  <si>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</si>
  <si>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</si>
  <si>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</si>
  <si>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</si>
  <si>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</si>
  <si>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</si>
  <si>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</si>
  <si>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</si>
  <si>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</si>
  <si>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</si>
  <si>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</si>
  <si>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</si>
  <si>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</si>
  <si>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</si>
  <si>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</si>
  <si>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</si>
  <si>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</si>
  <si>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</si>
  <si>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</si>
  <si>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</si>
  <si>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</si>
  <si>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</si>
  <si>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</si>
  <si>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</si>
  <si>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</si>
  <si>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</si>
  <si>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</si>
  <si>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</si>
  <si>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</si>
  <si>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</si>
  <si>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</si>
  <si>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</si>
  <si>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</si>
  <si>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</si>
  <si>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</si>
  <si>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</si>
  <si>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</si>
  <si>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</si>
  <si>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</si>
  <si>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</si>
  <si>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</si>
  <si>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</si>
  <si>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</si>
  <si>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</si>
  <si>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</si>
  <si>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</si>
  <si>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</si>
  <si>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</si>
  <si>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</si>
  <si>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</si>
  <si>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</si>
  <si>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</si>
  <si>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</si>
  <si>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</si>
  <si>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</si>
  <si>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</si>
  <si>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</si>
  <si>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</si>
  <si>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</si>
  <si>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</si>
  <si>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</si>
  <si>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</si>
  <si>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</si>
  <si>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</si>
  <si>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</si>
  <si>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</si>
  <si>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</si>
  <si>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</si>
  <si>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</si>
  <si>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</si>
  <si>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</si>
  <si>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</si>
  <si>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</si>
  <si>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</si>
  <si>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</si>
  <si>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</si>
  <si>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</si>
  <si>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</si>
  <si>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</si>
  <si>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</si>
  <si>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</si>
  <si>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</si>
  <si>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</si>
  <si>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</si>
  <si>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</si>
  <si>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</si>
  <si>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</si>
  <si>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</si>
  <si>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</si>
  <si>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</si>
  <si>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</si>
  <si>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</si>
  <si>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</si>
  <si>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</si>
  <si>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</si>
  <si>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</si>
  <si>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</si>
  <si>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</si>
  <si>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</si>
  <si>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</si>
  <si>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</si>
  <si>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</si>
  <si>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</si>
  <si>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</si>
  <si>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</si>
  <si>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</si>
  <si>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</si>
  <si>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</si>
  <si>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</si>
  <si>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</si>
  <si>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</si>
  <si>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</si>
  <si>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</si>
  <si>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</si>
  <si>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</si>
  <si>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</si>
  <si>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</si>
  <si>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</si>
  <si>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</si>
  <si>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</si>
  <si>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</si>
  <si>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</si>
  <si>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</si>
  <si>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</si>
  <si>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</si>
  <si>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</si>
  <si>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</si>
  <si>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</si>
  <si>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</si>
  <si>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</si>
  <si>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</si>
  <si>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</si>
  <si>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</si>
  <si>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</si>
  <si>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</si>
  <si>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</si>
  <si>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</si>
  <si>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</si>
  <si>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</si>
  <si>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</si>
  <si>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</si>
  <si>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</si>
  <si>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</si>
  <si>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</si>
  <si>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</si>
  <si>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</si>
  <si>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</si>
  <si>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</si>
  <si>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</si>
  <si>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</si>
  <si>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</si>
  <si>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</si>
  <si>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</si>
  <si>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</si>
  <si>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</si>
  <si>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</si>
  <si>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</si>
  <si>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</si>
  <si>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</si>
  <si>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</si>
  <si>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</si>
  <si>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</si>
  <si>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</si>
  <si>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</si>
  <si>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</si>
  <si>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</si>
  <si>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</si>
  <si>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</si>
  <si>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</si>
  <si>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</si>
  <si>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</si>
  <si>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</si>
  <si>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</si>
  <si>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</si>
  <si>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</si>
  <si>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</si>
  <si>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</si>
  <si>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</si>
  <si>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</si>
  <si>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</si>
  <si>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</si>
  <si>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</si>
  <si>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</si>
  <si>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</si>
  <si>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</si>
  <si>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</si>
  <si>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</si>
  <si>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</si>
  <si>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</si>
  <si>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</si>
  <si>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</si>
  <si>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</si>
  <si>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</si>
  <si>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</si>
  <si>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</si>
  <si>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</si>
  <si>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</si>
  <si>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</si>
  <si>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</si>
  <si>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</si>
  <si>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</si>
  <si>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</si>
  <si>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</si>
  <si>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</si>
  <si>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</si>
  <si>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</si>
  <si>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</si>
  <si>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</si>
  <si>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</si>
  <si>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</si>
  <si>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</si>
  <si>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</si>
  <si>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</si>
  <si>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</si>
  <si>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</si>
  <si>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</si>
  <si>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</si>
  <si>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</si>
  <si>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</si>
  <si>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</si>
  <si>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</si>
  <si>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</si>
  <si>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</si>
  <si>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</si>
  <si>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</si>
  <si>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</si>
  <si>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</si>
  <si>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</si>
  <si>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</si>
  <si>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</si>
  <si>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</si>
  <si>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</si>
  <si>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</si>
  <si>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</si>
  <si>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</si>
  <si>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</si>
  <si>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</si>
  <si>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</si>
  <si>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</si>
  <si>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</si>
  <si>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</si>
  <si>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</si>
  <si>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</si>
  <si>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</si>
  <si>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</si>
  <si>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</si>
  <si>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</si>
  <si>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</si>
  <si>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</si>
  <si>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</si>
  <si>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</si>
  <si>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</si>
  <si>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</si>
  <si>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</si>
  <si>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</si>
  <si>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</si>
  <si>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</si>
  <si>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</si>
  <si>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</si>
  <si>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</si>
  <si>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</si>
  <si>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</si>
  <si>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</si>
  <si>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</si>
  <si>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</si>
  <si>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</si>
  <si>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</si>
  <si>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</si>
  <si>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</si>
  <si>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</si>
  <si>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</si>
  <si>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</si>
  <si>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</si>
  <si>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</si>
  <si>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</si>
  <si>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</si>
  <si>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</si>
  <si>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</si>
  <si>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</si>
  <si>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</si>
  <si>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</si>
  <si>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</si>
  <si>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</si>
  <si>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</si>
  <si>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</si>
  <si>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</si>
  <si>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</si>
  <si>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</si>
  <si>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</si>
  <si>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</si>
  <si>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</si>
  <si>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</si>
  <si>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</si>
  <si>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</si>
  <si>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</si>
  <si>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</si>
  <si>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</si>
  <si>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</si>
  <si>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</si>
  <si>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</si>
  <si>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</si>
  <si>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</si>
  <si>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</si>
  <si>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</si>
  <si>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</si>
  <si>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</si>
  <si>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</si>
  <si>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</si>
  <si>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</si>
  <si>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</si>
  <si>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</si>
  <si>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</si>
  <si>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</si>
  <si>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</si>
  <si>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</si>
  <si>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</si>
  <si>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</si>
  <si>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</si>
  <si>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</si>
  <si>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</si>
  <si>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</si>
  <si>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</si>
  <si>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</si>
  <si>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</si>
  <si>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</si>
  <si>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</si>
  <si>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</si>
  <si>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</si>
  <si>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</si>
  <si>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</si>
  <si>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</si>
  <si>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</si>
  <si>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</si>
  <si>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</si>
  <si>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</si>
  <si>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</si>
  <si>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</si>
  <si>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</si>
  <si>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</si>
  <si>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</si>
  <si>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</si>
  <si>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</si>
  <si>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</si>
  <si>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</si>
  <si>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</si>
  <si>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</si>
  <si>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</si>
  <si>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</si>
  <si>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</si>
  <si>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</si>
  <si>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</si>
  <si>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</si>
  <si>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</si>
  <si>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</si>
  <si>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</si>
  <si>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</si>
  <si>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</si>
  <si>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</si>
  <si>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</si>
  <si>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</si>
  <si>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</si>
  <si>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</si>
  <si>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</si>
  <si>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</si>
  <si>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</si>
  <si>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</si>
  <si>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</si>
  <si>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</si>
  <si>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</si>
  <si>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</si>
  <si>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</si>
  <si>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</si>
  <si>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</si>
  <si>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</si>
  <si>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</si>
  <si>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</si>
  <si>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</si>
  <si>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</si>
  <si>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</si>
  <si>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</si>
  <si>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</si>
  <si>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</si>
  <si>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</si>
  <si>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</si>
  <si>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</si>
  <si>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</si>
  <si>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</si>
  <si>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</si>
  <si>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</si>
  <si>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</si>
  <si>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</si>
  <si>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</si>
  <si>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</si>
  <si>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</si>
  <si>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</si>
  <si>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</si>
  <si>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</si>
  <si>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</si>
  <si>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</si>
  <si>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</si>
  <si>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</si>
  <si>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</si>
  <si>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</si>
  <si>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</si>
  <si>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</si>
  <si>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</si>
  <si>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</si>
  <si>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</si>
  <si>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</si>
  <si>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</si>
  <si>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</si>
  <si>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</si>
  <si>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</si>
  <si>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</si>
  <si>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</si>
  <si>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</si>
  <si>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</si>
  <si>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</si>
  <si>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</si>
  <si>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</si>
  <si>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</si>
  <si>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</si>
  <si>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</si>
  <si>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</si>
  <si>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</si>
  <si>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</si>
  <si>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</si>
  <si>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</si>
  <si>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</si>
  <si>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</si>
  <si>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</si>
  <si>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</si>
  <si>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</si>
  <si>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</si>
  <si>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</si>
  <si>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</si>
  <si>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</si>
  <si>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</si>
  <si>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</si>
  <si>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</si>
  <si>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</si>
  <si>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</si>
  <si>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</si>
  <si>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</si>
  <si>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</si>
  <si>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</si>
  <si>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</si>
  <si>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</si>
  <si>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</si>
  <si>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</si>
  <si>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</si>
  <si>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</si>
  <si>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</si>
  <si>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</si>
  <si>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</si>
  <si>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</si>
  <si>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</si>
  <si>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</si>
  <si>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</si>
  <si>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</si>
  <si>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</si>
  <si>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</si>
  <si>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</si>
  <si>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</si>
  <si>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</si>
  <si>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</si>
  <si>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</si>
  <si>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</si>
  <si>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</si>
  <si>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</si>
  <si>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</si>
  <si>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</si>
  <si>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</si>
  <si>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</si>
  <si>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</si>
  <si>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</si>
  <si>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</si>
  <si>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</si>
  <si>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</si>
  <si>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</si>
  <si>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</si>
  <si>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</si>
  <si>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</si>
  <si>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</si>
  <si>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</si>
  <si>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</si>
  <si>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</si>
  <si>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</si>
  <si>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</si>
  <si>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</si>
  <si>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</si>
  <si>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</si>
  <si>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</si>
  <si>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</si>
  <si>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</si>
  <si>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</si>
  <si>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</si>
  <si>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</si>
  <si>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</si>
  <si>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</si>
  <si>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</si>
  <si>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</si>
  <si>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</si>
  <si>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</si>
  <si>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</si>
  <si>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</si>
  <si>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</si>
  <si>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</si>
  <si>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</si>
  <si>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</si>
  <si>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</si>
  <si>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</si>
  <si>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</si>
  <si>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</si>
  <si>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</si>
  <si>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</si>
  <si>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</si>
  <si>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</si>
  <si>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</si>
  <si>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</si>
  <si>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</si>
  <si>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</si>
  <si>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</si>
  <si>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</si>
  <si>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</si>
  <si>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</si>
  <si>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</si>
  <si>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</si>
  <si>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</si>
  <si>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</si>
  <si>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</si>
  <si>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</si>
  <si>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</si>
  <si>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</si>
  <si>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</si>
  <si>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</si>
  <si>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</si>
  <si>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</si>
  <si>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</si>
  <si>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</si>
  <si>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</si>
  <si>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</si>
  <si>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</si>
  <si>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</si>
  <si>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</si>
  <si>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</si>
  <si>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</si>
  <si>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</si>
  <si>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</si>
  <si>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</si>
  <si>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</si>
  <si>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</si>
  <si>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</si>
  <si>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</si>
  <si>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</si>
  <si>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</si>
  <si>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</si>
  <si>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</si>
  <si>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</si>
  <si>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</si>
  <si>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</si>
  <si>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</si>
  <si>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</si>
  <si>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</si>
  <si>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</si>
  <si>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</si>
  <si>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</si>
  <si>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</si>
  <si>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</si>
  <si>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</si>
  <si>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</si>
  <si>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</si>
  <si>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</si>
  <si>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</si>
  <si>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</si>
  <si>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</si>
  <si>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</si>
  <si>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</si>
  <si>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</si>
  <si>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</si>
  <si>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</si>
  <si>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</si>
  <si>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</si>
  <si>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</si>
  <si>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</si>
  <si>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</si>
  <si>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</si>
  <si>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</si>
  <si>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</si>
  <si>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</si>
  <si>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</si>
  <si>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</si>
  <si>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</si>
  <si>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</si>
  <si>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</si>
  <si>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</si>
  <si>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</si>
  <si>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</si>
  <si>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</si>
  <si>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</si>
  <si>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</si>
  <si>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</si>
  <si>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</si>
  <si>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</si>
  <si>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</si>
  <si>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</si>
  <si>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</si>
  <si>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</si>
  <si>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</si>
  <si>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</si>
  <si>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</si>
  <si>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</si>
  <si>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</si>
  <si>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</si>
  <si>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</si>
  <si>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</si>
  <si>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</si>
  <si>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</si>
  <si>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</si>
  <si>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</si>
  <si>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</si>
  <si>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</si>
  <si>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</si>
  <si>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</si>
  <si>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</si>
  <si>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</si>
  <si>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</si>
  <si>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</si>
  <si>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</si>
  <si>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</si>
  <si>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</si>
  <si>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</si>
  <si>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</si>
  <si>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</si>
  <si>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</si>
  <si>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</si>
  <si>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</si>
  <si>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</si>
  <si>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</si>
  <si>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</si>
  <si>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</si>
  <si>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</si>
  <si>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</si>
  <si>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</si>
  <si>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</si>
  <si>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</si>
  <si>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</si>
  <si>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</si>
  <si>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</si>
  <si>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</si>
  <si>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</si>
  <si>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</si>
  <si>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</si>
  <si>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</si>
  <si>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</si>
  <si>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</si>
  <si>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</si>
  <si>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</si>
  <si>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</si>
  <si>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</si>
  <si>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</si>
  <si>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</si>
  <si>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</si>
  <si>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</si>
  <si>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</si>
  <si>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</si>
  <si>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</si>
  <si>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</si>
  <si>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</si>
  <si>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</si>
  <si>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</si>
  <si>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</si>
  <si>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</si>
  <si>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</si>
  <si>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</si>
  <si>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</si>
  <si>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</si>
  <si>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</si>
  <si>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</si>
  <si>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</si>
  <si>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</si>
  <si>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</si>
  <si>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</si>
  <si>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</si>
  <si>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</si>
  <si>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</si>
  <si>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</si>
  <si>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</si>
  <si>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</si>
  <si>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</si>
  <si>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</si>
  <si>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</si>
  <si>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</si>
  <si>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</si>
  <si>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</si>
  <si>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</si>
  <si>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</si>
  <si>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</si>
  <si>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</si>
  <si>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</si>
  <si>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</si>
  <si>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</si>
  <si>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</si>
  <si>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</si>
  <si>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</si>
  <si>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</si>
  <si>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</si>
  <si>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</si>
  <si>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</si>
  <si>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</si>
  <si>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</si>
  <si>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</si>
  <si>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</si>
  <si>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</si>
  <si>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</si>
  <si>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</si>
  <si>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</si>
  <si>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</si>
  <si>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</si>
  <si>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</si>
  <si>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</si>
  <si>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</si>
  <si>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</si>
  <si>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</si>
  <si>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</si>
  <si>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</si>
  <si>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</si>
  <si>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</si>
  <si>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</si>
  <si>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</si>
  <si>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</si>
  <si>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</si>
  <si>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</si>
  <si>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</si>
  <si>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</si>
  <si>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</si>
  <si>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</si>
  <si>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</si>
  <si>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</si>
  <si>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</si>
  <si>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</si>
  <si>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</si>
  <si>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</si>
  <si>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</si>
  <si>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</si>
  <si>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</si>
  <si>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</si>
  <si>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</si>
  <si>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</si>
  <si>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</si>
  <si>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</si>
  <si>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</si>
  <si>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</si>
  <si>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</si>
  <si>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</si>
  <si>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</si>
  <si>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</si>
  <si>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</si>
  <si>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</si>
  <si>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</si>
  <si>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</si>
  <si>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</si>
  <si>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</si>
  <si>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</si>
  <si>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</si>
  <si>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</si>
  <si>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</si>
  <si>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</si>
  <si>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</si>
  <si>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</si>
  <si>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</si>
  <si>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</si>
  <si>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</si>
  <si>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</si>
  <si>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</si>
  <si>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</si>
  <si>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</si>
  <si>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</si>
  <si>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</si>
  <si>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</si>
  <si>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</si>
  <si>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</si>
  <si>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</si>
  <si>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</si>
  <si>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</si>
  <si>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</si>
  <si>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</si>
  <si>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</si>
  <si>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</si>
  <si>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</si>
  <si>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</si>
  <si>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</si>
  <si>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</si>
  <si>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</si>
  <si>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</si>
  <si>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</si>
  <si>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</si>
  <si>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</si>
  <si>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</si>
  <si>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</si>
  <si>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</si>
  <si>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</si>
  <si>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</si>
  <si>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</si>
  <si>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</si>
  <si>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</si>
  <si>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</si>
  <si>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</si>
  <si>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</si>
  <si>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</si>
  <si>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</si>
  <si>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</si>
  <si>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</si>
  <si>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</si>
  <si>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</si>
  <si>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</si>
  <si>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</si>
  <si>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</si>
  <si>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</si>
  <si>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</si>
  <si>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</si>
  <si>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</si>
  <si>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</si>
  <si>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</si>
  <si>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</si>
  <si>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</si>
  <si>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</si>
  <si>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</si>
  <si>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</si>
  <si>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</si>
  <si>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</si>
  <si>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</si>
  <si>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</si>
  <si>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</si>
  <si>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</si>
  <si>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</si>
  <si>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</si>
  <si>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</si>
  <si>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</si>
  <si>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</si>
  <si>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</si>
  <si>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</si>
  <si>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</si>
  <si>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</si>
  <si>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</si>
  <si>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</si>
  <si>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</si>
  <si>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</si>
  <si>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</si>
  <si>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</si>
  <si>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</si>
  <si>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</si>
  <si>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</si>
  <si>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</si>
  <si>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</si>
  <si>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</si>
  <si>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</si>
  <si>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</si>
  <si>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</si>
  <si>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</si>
  <si>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</si>
  <si>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</si>
  <si>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</si>
  <si>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</si>
  <si>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</si>
  <si>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</si>
  <si>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</si>
  <si>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</si>
  <si>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</si>
  <si>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</si>
  <si>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</si>
  <si>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</si>
  <si>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</si>
  <si>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</si>
  <si>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</si>
  <si>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</si>
  <si>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</si>
  <si>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</si>
  <si>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</si>
  <si>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</si>
  <si>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</si>
  <si>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</si>
  <si>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</si>
  <si>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</si>
  <si>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</si>
  <si>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</si>
  <si>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</si>
  <si>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</si>
  <si>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</si>
  <si>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</si>
  <si>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</si>
  <si>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</si>
  <si>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</si>
  <si>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</si>
  <si>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</si>
  <si>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</si>
  <si>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</si>
  <si>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</si>
  <si>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</si>
  <si>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</si>
  <si>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</si>
  <si>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</si>
  <si>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</si>
  <si>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</si>
  <si>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</si>
  <si>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</si>
  <si>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</si>
  <si>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</si>
  <si>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</si>
  <si>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</si>
  <si>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</si>
  <si>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</si>
  <si>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</si>
  <si>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</si>
  <si>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</si>
  <si>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</si>
  <si>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</si>
  <si>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</si>
  <si>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</si>
  <si>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</si>
  <si>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</si>
  <si>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</si>
  <si>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</si>
  <si>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</si>
  <si>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</si>
  <si>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</si>
  <si>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</si>
  <si>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</si>
  <si>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</si>
  <si>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</si>
  <si>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</si>
  <si>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</si>
  <si>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</si>
  <si>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</si>
  <si>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</si>
  <si>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</si>
  <si>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</si>
  <si>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</si>
  <si>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</si>
  <si>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</si>
  <si>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</si>
  <si>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</si>
  <si>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</si>
  <si>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</si>
  <si>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</si>
  <si>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</si>
  <si>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</si>
  <si>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</si>
  <si>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</si>
  <si>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</si>
  <si>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</si>
  <si>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</si>
  <si>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</si>
  <si>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</si>
  <si>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</si>
  <si>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</si>
  <si>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</si>
  <si>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</si>
  <si>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</si>
  <si>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</si>
  <si>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</si>
  <si>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</si>
  <si>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</si>
  <si>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</si>
  <si>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</si>
  <si>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</si>
  <si>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</si>
  <si>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</si>
  <si>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</si>
  <si>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</si>
  <si>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</si>
  <si>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</si>
  <si>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</si>
  <si>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</si>
  <si>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</si>
  <si>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</si>
  <si>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</si>
  <si>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</si>
  <si>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</si>
  <si>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</si>
  <si>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</si>
  <si>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</si>
  <si>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</si>
  <si>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</si>
  <si>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</si>
  <si>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</si>
  <si>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</si>
  <si>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</si>
  <si>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 xml:space="preserve">2021-23-10000808 </t>
  </si>
  <si>
    <t>2021-23-10000808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</si>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</sst>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Helvetica"/>
      <family val="2"/>
    </font>
    <font>
      <b/>
      <sz val="12"/>
      <color theme="1"/>
      <name val="Helvetica"/>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33" fillId="0" borderId="0" xfId="0" applyFont="1"/>
    <xf numFmtId="3" fontId="34" fillId="0" borderId="0" xfId="0" applyNumberFormat="1" applyFont="1"/>
    <xf numFmtId="3" fontId="34" fillId="0" borderId="0" xfId="0" applyNumberFormat="1" applyFont="1" applyProtection="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9" zoomScale="70" zoomScaleNormal="70" zoomScaleSheetLayoutView="40" zoomScalePageLayoutView="40" workbookViewId="0">
      <selection activeCell="I20" sqref="I20:M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64">
        <f ca="1">NOW()</f>
        <v>44194.968240509261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7" t="str">
        <f>HYPERLINK("#Integrante_1!A109","CAPACIDAD RESIDUAL")</f>
        <v>CAPACIDAD RESIDUAL</v>
      </c>
      <c r="F8" s="218"/>
      <c r="G8" s="219"/>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7" t="str">
        <f>HYPERLINK("#Integrante_1!A162","TALENTO HUMANO")</f>
        <v>TALENTO HUMANO</v>
      </c>
      <c r="F9" s="218"/>
      <c r="G9" s="219"/>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7" t="str">
        <f>HYPERLINK("#Integrante_1!F162","INFRAESTRUCTURA")</f>
        <v>INFRAESTRUCTURA</v>
      </c>
      <c r="F10" s="218"/>
      <c r="G10" s="219"/>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
      <c r="A15" s="9"/>
      <c r="B15" s="32" t="s">
        <v>2640</v>
      </c>
      <c r="C15" s="201" t="s">
        <v>2745</v>
      </c>
      <c r="D15" s="35"/>
      <c r="E15" s="35"/>
      <c r="F15" s="5"/>
      <c r="G15" s="32" t="s">
        <v>1168</v>
      </c>
      <c r="H15" s="104" t="s">
        <v>220</v>
      </c>
      <c r="I15" s="32" t="s">
        <v>2629</v>
      </c>
      <c r="J15" s="109" t="s">
        <v>2637</v>
      </c>
      <c r="L15" s="210" t="s">
        <v>8</v>
      </c>
      <c r="M15" s="21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20"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20"/>
      <c r="I20" s="142" t="s">
        <v>220</v>
      </c>
      <c r="J20" s="143" t="s">
        <v>497</v>
      </c>
      <c r="K20" s="202">
        <v>3551163888</v>
      </c>
      <c r="L20" s="145"/>
      <c r="M20" s="145">
        <v>44561</v>
      </c>
      <c r="N20" s="128">
        <f>+(M20-L20)/30</f>
        <v>1485.3666666666666</v>
      </c>
      <c r="O20" s="131"/>
      <c r="U20" s="127"/>
      <c r="V20" s="106">
        <f ca="1">NOW()</f>
        <v>44194.968240509261</v>
      </c>
      <c r="W20" s="106">
        <f ca="1">NOW()</f>
        <v>44194.968240509261</v>
      </c>
    </row>
    <row r="21" spans="1:23" ht="30" customHeight="1" outlineLevel="1" x14ac:dyDescent="0.25">
      <c r="A21" s="9"/>
      <c r="B21" s="71"/>
      <c r="C21" s="5"/>
      <c r="D21" s="5"/>
      <c r="E21" s="5"/>
      <c r="F21" s="5"/>
      <c r="G21" s="5"/>
      <c r="H21" s="70"/>
      <c r="I21" s="142" t="s">
        <v>220</v>
      </c>
      <c r="J21" s="143" t="s">
        <v>497</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214" t="str">
        <f>VLOOKUP(B20,EAS!A2:B1439,2,0)</f>
        <v>ASOCIACIÓN SOCIAL DE RESILENCIA CON IMPACTO INTEGRAL EN FAMILIA Y COMUNIDADES</v>
      </c>
      <c r="C38" s="214"/>
      <c r="D38" s="214"/>
      <c r="E38" s="214"/>
      <c r="F38" s="214"/>
      <c r="G38" s="5"/>
      <c r="H38" s="125"/>
      <c r="I38" s="224" t="s">
        <v>7</v>
      </c>
      <c r="J38" s="224"/>
      <c r="K38" s="224"/>
      <c r="L38" s="224"/>
      <c r="M38" s="224"/>
      <c r="N38" s="224"/>
      <c r="O38" s="126"/>
    </row>
    <row r="39" spans="1:16" ht="42.95" customHeight="1" thickBot="1" x14ac:dyDescent="0.3">
      <c r="A39" s="10"/>
      <c r="B39" s="11"/>
      <c r="C39" s="11"/>
      <c r="D39" s="11"/>
      <c r="E39" s="11"/>
      <c r="F39" s="11"/>
      <c r="G39" s="11"/>
      <c r="H39" s="10"/>
      <c r="I39" s="274" t="s">
        <v>2747</v>
      </c>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7"/>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7"/>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7"/>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1" t="s">
        <v>13</v>
      </c>
      <c r="B162" s="212"/>
      <c r="C162" s="212"/>
      <c r="D162" s="212"/>
      <c r="E162" s="216"/>
      <c r="F162" s="212" t="s">
        <v>15</v>
      </c>
      <c r="G162" s="212"/>
      <c r="H162" s="212"/>
      <c r="I162" s="211" t="s">
        <v>16</v>
      </c>
      <c r="J162" s="212"/>
      <c r="K162" s="212"/>
      <c r="L162" s="212"/>
      <c r="M162" s="212"/>
      <c r="N162" s="212"/>
      <c r="O162" s="216"/>
      <c r="P162" s="77"/>
    </row>
    <row r="163" spans="1:28" ht="51.75" customHeight="1" x14ac:dyDescent="0.25">
      <c r="A163" s="257" t="s">
        <v>2664</v>
      </c>
      <c r="B163" s="258"/>
      <c r="C163" s="258"/>
      <c r="D163" s="258"/>
      <c r="E163" s="259"/>
      <c r="F163" s="260" t="s">
        <v>2665</v>
      </c>
      <c r="G163" s="260"/>
      <c r="H163" s="260"/>
      <c r="I163" s="257" t="s">
        <v>2635</v>
      </c>
      <c r="J163" s="258"/>
      <c r="K163" s="258"/>
      <c r="L163" s="258"/>
      <c r="M163" s="258"/>
      <c r="N163" s="258"/>
      <c r="O163" s="25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13" t="s">
        <v>2618</v>
      </c>
      <c r="C165" s="213"/>
      <c r="D165" s="213"/>
      <c r="E165" s="8"/>
      <c r="F165" s="5"/>
      <c r="G165" s="261" t="s">
        <v>2618</v>
      </c>
      <c r="H165" s="261"/>
      <c r="I165" s="262" t="s">
        <v>1164</v>
      </c>
      <c r="J165" s="263"/>
      <c r="K165" s="263"/>
      <c r="L165" s="263"/>
      <c r="M165" s="263"/>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64" t="s">
        <v>2648</v>
      </c>
      <c r="J167" s="265"/>
      <c r="K167" s="265"/>
      <c r="L167" s="265"/>
      <c r="M167" s="265"/>
      <c r="N167" s="265"/>
      <c r="O167" s="266"/>
      <c r="U167" s="51"/>
    </row>
    <row r="168" spans="1:28" x14ac:dyDescent="0.25">
      <c r="A168" s="9"/>
      <c r="B168" s="275" t="s">
        <v>2662</v>
      </c>
      <c r="C168" s="275"/>
      <c r="D168" s="275"/>
      <c r="E168" s="8"/>
      <c r="F168" s="5"/>
      <c r="H168" s="82" t="s">
        <v>2661</v>
      </c>
      <c r="I168" s="264"/>
      <c r="J168" s="265"/>
      <c r="K168" s="265"/>
      <c r="L168" s="265"/>
      <c r="M168" s="265"/>
      <c r="N168" s="265"/>
      <c r="O168" s="26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6"/>
      <c r="P172" s="77"/>
    </row>
    <row r="173" spans="1:28" ht="15" customHeight="1" x14ac:dyDescent="0.25">
      <c r="A173" s="232" t="s">
        <v>2676</v>
      </c>
      <c r="B173" s="233"/>
      <c r="C173" s="233"/>
      <c r="D173" s="233"/>
      <c r="E173" s="233"/>
      <c r="F173" s="233"/>
      <c r="G173" s="233"/>
      <c r="H173" s="233"/>
      <c r="I173" s="233"/>
      <c r="J173" s="233"/>
      <c r="K173" s="233"/>
      <c r="L173" s="233"/>
      <c r="M173" s="233"/>
      <c r="N173" s="233"/>
      <c r="O173" s="234"/>
    </row>
    <row r="174" spans="1:28" ht="24" thickBot="1" x14ac:dyDescent="0.3">
      <c r="A174" s="235"/>
      <c r="B174" s="236"/>
      <c r="C174" s="236"/>
      <c r="D174" s="236"/>
      <c r="E174" s="236"/>
      <c r="F174" s="236"/>
      <c r="G174" s="236"/>
      <c r="H174" s="236"/>
      <c r="I174" s="236"/>
      <c r="J174" s="236"/>
      <c r="K174" s="236"/>
      <c r="L174" s="236"/>
      <c r="M174" s="236"/>
      <c r="N174" s="236"/>
      <c r="O174" s="23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7" t="s">
        <v>2670</v>
      </c>
      <c r="C176" s="267"/>
      <c r="D176" s="267"/>
      <c r="E176" s="267"/>
      <c r="F176" s="267"/>
      <c r="G176" s="267"/>
      <c r="H176" s="20"/>
      <c r="I176" s="271" t="s">
        <v>2674</v>
      </c>
      <c r="J176" s="272"/>
      <c r="K176" s="272"/>
      <c r="L176" s="272"/>
      <c r="M176" s="272"/>
      <c r="O176" s="178" t="str">
        <f>HYPERLINK("#Integrante_1!A1","INICIO")</f>
        <v>INICIO</v>
      </c>
      <c r="Q176" s="19"/>
      <c r="R176" s="19"/>
      <c r="S176" s="19"/>
      <c r="T176" s="19"/>
      <c r="U176" s="19"/>
      <c r="V176" s="19"/>
      <c r="W176" s="19"/>
      <c r="X176" s="19"/>
      <c r="Y176" s="19"/>
      <c r="Z176" s="19"/>
      <c r="AA176" s="19"/>
      <c r="AB176" s="19"/>
    </row>
    <row r="177" spans="1:28" ht="23.25" x14ac:dyDescent="0.25">
      <c r="A177" s="9"/>
      <c r="B177" s="240" t="s">
        <v>17</v>
      </c>
      <c r="C177" s="241"/>
      <c r="D177" s="242"/>
      <c r="E177" s="271" t="s">
        <v>2620</v>
      </c>
      <c r="F177" s="272"/>
      <c r="G177" s="273"/>
      <c r="H177" s="5"/>
      <c r="I177" s="240" t="s">
        <v>17</v>
      </c>
      <c r="J177" s="241"/>
      <c r="K177" s="241"/>
      <c r="L177" s="242"/>
      <c r="M177" s="249" t="s">
        <v>2679</v>
      </c>
      <c r="O177" s="8"/>
      <c r="Q177" s="19"/>
      <c r="R177" s="28"/>
      <c r="S177" s="28" t="s">
        <v>2619</v>
      </c>
      <c r="T177" s="19"/>
      <c r="U177" s="19"/>
      <c r="V177" s="19"/>
      <c r="W177" s="19"/>
      <c r="X177" s="19"/>
      <c r="Y177" s="19"/>
      <c r="Z177" s="19"/>
      <c r="AA177" s="19"/>
      <c r="AB177" s="19"/>
    </row>
    <row r="178" spans="1:28" ht="23.25" x14ac:dyDescent="0.25">
      <c r="A178" s="9"/>
      <c r="B178" s="268"/>
      <c r="C178" s="269"/>
      <c r="D178" s="270"/>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38" t="s">
        <v>2670</v>
      </c>
      <c r="C179" s="238"/>
      <c r="D179" s="238"/>
      <c r="E179" s="24">
        <v>0.02</v>
      </c>
      <c r="F179" s="171"/>
      <c r="G179" s="172" t="str">
        <f>IF(F179&gt;0,SUM(E179+F179),"")</f>
        <v/>
      </c>
      <c r="H179" s="5"/>
      <c r="I179" s="246" t="s">
        <v>2674</v>
      </c>
      <c r="J179" s="247"/>
      <c r="K179" s="247"/>
      <c r="L179" s="248"/>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38" t="s">
        <v>1165</v>
      </c>
      <c r="C180" s="238"/>
      <c r="D180" s="238"/>
      <c r="E180" s="24">
        <v>0.02</v>
      </c>
      <c r="F180" s="69"/>
      <c r="G180" s="156" t="str">
        <f>IF(F180&gt;0,SUM(E180+F180),"")</f>
        <v/>
      </c>
      <c r="H180" s="5"/>
      <c r="I180" s="229" t="s">
        <v>1169</v>
      </c>
      <c r="J180" s="230"/>
      <c r="K180" s="23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56" t="str">
        <f>IF(F181&gt;0,SUM(E181+F181),"")</f>
        <v/>
      </c>
      <c r="H181" s="5"/>
      <c r="I181" s="229" t="s">
        <v>1170</v>
      </c>
      <c r="J181" s="230"/>
      <c r="K181" s="23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56" t="str">
        <f>IF(F182&gt;0,SUM(E182+F182),"")</f>
        <v/>
      </c>
      <c r="H182" s="5"/>
      <c r="I182" s="229" t="s">
        <v>1171</v>
      </c>
      <c r="J182" s="230"/>
      <c r="K182" s="23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9" t="s">
        <v>1172</v>
      </c>
      <c r="J183" s="230"/>
      <c r="K183" s="23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92" t="s">
        <v>2633</v>
      </c>
      <c r="E185" s="95">
        <f>+(C185*SUM(K20:K35))</f>
        <v>0</v>
      </c>
      <c r="F185" s="93"/>
      <c r="G185" s="94"/>
      <c r="H185" s="89"/>
      <c r="I185" s="91" t="s">
        <v>2632</v>
      </c>
      <c r="J185" s="177">
        <f>M179</f>
        <v>0</v>
      </c>
      <c r="K185" s="239" t="s">
        <v>2633</v>
      </c>
      <c r="L185" s="239"/>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6"/>
      <c r="P188" s="77"/>
    </row>
    <row r="189" spans="1:28" ht="15" customHeight="1" x14ac:dyDescent="0.25">
      <c r="A189" s="232" t="s">
        <v>19</v>
      </c>
      <c r="B189" s="233"/>
      <c r="C189" s="233"/>
      <c r="D189" s="233"/>
      <c r="E189" s="233"/>
      <c r="F189" s="233"/>
      <c r="G189" s="233"/>
      <c r="H189" s="233"/>
      <c r="I189" s="233"/>
      <c r="J189" s="233"/>
      <c r="K189" s="233"/>
      <c r="L189" s="233"/>
      <c r="M189" s="233"/>
      <c r="N189" s="233"/>
      <c r="O189" s="234"/>
    </row>
    <row r="190" spans="1:28" ht="15.75" thickBot="1" x14ac:dyDescent="0.3">
      <c r="A190" s="235"/>
      <c r="B190" s="236"/>
      <c r="C190" s="236"/>
      <c r="D190" s="236"/>
      <c r="E190" s="236"/>
      <c r="F190" s="236"/>
      <c r="G190" s="236"/>
      <c r="H190" s="236"/>
      <c r="I190" s="236"/>
      <c r="J190" s="236"/>
      <c r="K190" s="236"/>
      <c r="L190" s="236"/>
      <c r="M190" s="236"/>
      <c r="N190" s="236"/>
      <c r="O190" s="23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4" t="s">
        <v>2641</v>
      </c>
      <c r="C192" s="254"/>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6"/>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8" t="s">
        <v>2663</v>
      </c>
      <c r="C199" s="228"/>
      <c r="D199" s="228"/>
      <c r="E199" s="228"/>
      <c r="F199" s="228"/>
      <c r="G199" s="228"/>
      <c r="H199" s="228"/>
      <c r="I199" s="228"/>
      <c r="J199" s="228"/>
      <c r="K199" s="228"/>
      <c r="L199" s="228"/>
      <c r="M199" s="228"/>
      <c r="N199" s="228"/>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2653</v>
      </c>
      <c r="C201" s="253"/>
      <c r="D201" s="253"/>
      <c r="E201" s="253"/>
      <c r="F201" s="253"/>
      <c r="G201" s="253"/>
      <c r="H201" s="253"/>
      <c r="I201" s="253"/>
      <c r="J201" s="253"/>
      <c r="K201" s="253"/>
      <c r="L201" s="253"/>
      <c r="M201" s="253"/>
      <c r="N201" s="25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E15" zoomScale="85" zoomScaleNormal="85" zoomScaleSheetLayoutView="40" zoomScalePageLayoutView="40" workbookViewId="0">
      <selection activeCell="I20" sqref="I20:M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64">
        <f ca="1">NOW()</f>
        <v>44194.968240509261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7" t="str">
        <f>HYPERLINK("#Integrante_2!A109","CAPACIDAD RESIDUAL")</f>
        <v>CAPACIDAD RESIDUAL</v>
      </c>
      <c r="F8" s="218"/>
      <c r="G8" s="219"/>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7" t="str">
        <f>HYPERLINK("#Integrante_2!A162","TALENTO HUMANO")</f>
        <v>TALENTO HUMANO</v>
      </c>
      <c r="F9" s="218"/>
      <c r="G9" s="219"/>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7" t="str">
        <f>HYPERLINK("#Integrante_2!F162","INFRAESTRUCTURA")</f>
        <v>INFRAESTRUCTURA</v>
      </c>
      <c r="F10" s="218"/>
      <c r="G10" s="219"/>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2746</v>
      </c>
      <c r="D15" s="35"/>
      <c r="E15" s="35"/>
      <c r="F15" s="5"/>
      <c r="G15" s="32" t="s">
        <v>1168</v>
      </c>
      <c r="H15" s="104" t="s">
        <v>220</v>
      </c>
      <c r="I15" s="32" t="s">
        <v>2629</v>
      </c>
      <c r="J15" s="109" t="s">
        <v>2637</v>
      </c>
      <c r="L15" s="210" t="s">
        <v>8</v>
      </c>
      <c r="M15" s="21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20"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20"/>
      <c r="I20" s="142" t="s">
        <v>220</v>
      </c>
      <c r="J20" s="143" t="s">
        <v>497</v>
      </c>
      <c r="K20" s="203">
        <v>3551163888</v>
      </c>
      <c r="L20" s="145"/>
      <c r="M20" s="145">
        <v>44561</v>
      </c>
      <c r="N20" s="128">
        <f>+(M20-L20)/30</f>
        <v>1485.3666666666666</v>
      </c>
      <c r="O20" s="131"/>
      <c r="U20" s="127"/>
      <c r="V20" s="106">
        <f ca="1">NOW()</f>
        <v>44194.968240509261</v>
      </c>
      <c r="W20" s="106">
        <f ca="1">NOW()</f>
        <v>44194.968240509261</v>
      </c>
    </row>
    <row r="21" spans="1:23" ht="30" customHeight="1" outlineLevel="1" x14ac:dyDescent="0.25">
      <c r="A21" s="9"/>
      <c r="B21" s="71"/>
      <c r="C21" s="5"/>
      <c r="D21" s="5"/>
      <c r="E21" s="5"/>
      <c r="F21" s="5"/>
      <c r="G21" s="5"/>
      <c r="H21" s="163"/>
      <c r="I21" s="142" t="s">
        <v>220</v>
      </c>
      <c r="J21" s="143" t="s">
        <v>497</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214" t="str">
        <f>VLOOKUP(B20,EAS!A2:B1439,2,0)</f>
        <v>CORPORACIÓN PARA EL DESARROLLO EMPRESARIAL Y SOCIAL DE COLOMBIA CODESCO</v>
      </c>
      <c r="C38" s="214"/>
      <c r="D38" s="214"/>
      <c r="E38" s="214"/>
      <c r="F38" s="214"/>
      <c r="G38" s="5"/>
      <c r="H38" s="125"/>
      <c r="I38" s="224" t="s">
        <v>7</v>
      </c>
      <c r="J38" s="224"/>
      <c r="K38" s="224"/>
      <c r="L38" s="224"/>
      <c r="M38" s="224"/>
      <c r="N38" s="224"/>
      <c r="O38" s="126"/>
    </row>
    <row r="39" spans="1:16" ht="42.95" customHeight="1" thickBot="1" x14ac:dyDescent="0.3">
      <c r="A39" s="10"/>
      <c r="B39" s="11"/>
      <c r="C39" s="11"/>
      <c r="D39" s="11"/>
      <c r="E39" s="11"/>
      <c r="F39" s="11"/>
      <c r="G39" s="11"/>
      <c r="H39" s="10"/>
      <c r="I39" s="274" t="s">
        <v>2747</v>
      </c>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7"/>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7"/>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7"/>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1" t="s">
        <v>13</v>
      </c>
      <c r="B162" s="212"/>
      <c r="C162" s="212"/>
      <c r="D162" s="212"/>
      <c r="E162" s="216"/>
      <c r="F162" s="212" t="s">
        <v>15</v>
      </c>
      <c r="G162" s="212"/>
      <c r="H162" s="212"/>
      <c r="I162" s="211" t="s">
        <v>16</v>
      </c>
      <c r="J162" s="212"/>
      <c r="K162" s="212"/>
      <c r="L162" s="212"/>
      <c r="M162" s="212"/>
      <c r="N162" s="212"/>
      <c r="O162" s="216"/>
      <c r="P162" s="77"/>
    </row>
    <row r="163" spans="1:28" ht="51.75" customHeight="1" x14ac:dyDescent="0.25">
      <c r="A163" s="257" t="s">
        <v>2664</v>
      </c>
      <c r="B163" s="258"/>
      <c r="C163" s="258"/>
      <c r="D163" s="258"/>
      <c r="E163" s="259"/>
      <c r="F163" s="260" t="s">
        <v>2665</v>
      </c>
      <c r="G163" s="260"/>
      <c r="H163" s="260"/>
      <c r="I163" s="257" t="s">
        <v>2635</v>
      </c>
      <c r="J163" s="258"/>
      <c r="K163" s="258"/>
      <c r="L163" s="258"/>
      <c r="M163" s="258"/>
      <c r="N163" s="258"/>
      <c r="O163" s="25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3" t="s">
        <v>2618</v>
      </c>
      <c r="C165" s="213"/>
      <c r="D165" s="213"/>
      <c r="E165" s="8"/>
      <c r="F165" s="5"/>
      <c r="G165" s="261" t="s">
        <v>2618</v>
      </c>
      <c r="H165" s="261"/>
      <c r="I165" s="262" t="s">
        <v>1164</v>
      </c>
      <c r="J165" s="263"/>
      <c r="K165" s="263"/>
      <c r="L165" s="263"/>
      <c r="M165" s="263"/>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64" t="s">
        <v>2648</v>
      </c>
      <c r="J167" s="265"/>
      <c r="K167" s="265"/>
      <c r="L167" s="265"/>
      <c r="M167" s="265"/>
      <c r="N167" s="265"/>
      <c r="O167" s="266"/>
      <c r="U167" s="51"/>
    </row>
    <row r="168" spans="1:28" x14ac:dyDescent="0.25">
      <c r="A168" s="9"/>
      <c r="B168" s="275" t="s">
        <v>2662</v>
      </c>
      <c r="C168" s="275"/>
      <c r="D168" s="275"/>
      <c r="E168" s="8"/>
      <c r="F168" s="5"/>
      <c r="H168" s="82" t="s">
        <v>2661</v>
      </c>
      <c r="I168" s="264"/>
      <c r="J168" s="265"/>
      <c r="K168" s="265"/>
      <c r="L168" s="265"/>
      <c r="M168" s="265"/>
      <c r="N168" s="265"/>
      <c r="O168" s="26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6"/>
      <c r="P172" s="77"/>
    </row>
    <row r="173" spans="1:28" ht="15" customHeight="1" x14ac:dyDescent="0.25">
      <c r="A173" s="232" t="s">
        <v>2676</v>
      </c>
      <c r="B173" s="233"/>
      <c r="C173" s="233"/>
      <c r="D173" s="233"/>
      <c r="E173" s="233"/>
      <c r="F173" s="233"/>
      <c r="G173" s="233"/>
      <c r="H173" s="233"/>
      <c r="I173" s="233"/>
      <c r="J173" s="233"/>
      <c r="K173" s="233"/>
      <c r="L173" s="233"/>
      <c r="M173" s="233"/>
      <c r="N173" s="233"/>
      <c r="O173" s="234"/>
    </row>
    <row r="174" spans="1:28" ht="24" thickBot="1" x14ac:dyDescent="0.3">
      <c r="A174" s="235"/>
      <c r="B174" s="236"/>
      <c r="C174" s="236"/>
      <c r="D174" s="236"/>
      <c r="E174" s="236"/>
      <c r="F174" s="236"/>
      <c r="G174" s="236"/>
      <c r="H174" s="236"/>
      <c r="I174" s="236"/>
      <c r="J174" s="236"/>
      <c r="K174" s="236"/>
      <c r="L174" s="236"/>
      <c r="M174" s="236"/>
      <c r="N174" s="236"/>
      <c r="O174" s="23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7" t="s">
        <v>2670</v>
      </c>
      <c r="C176" s="267"/>
      <c r="D176" s="267"/>
      <c r="E176" s="267"/>
      <c r="F176" s="267"/>
      <c r="G176" s="267"/>
      <c r="H176" s="20"/>
      <c r="I176" s="271" t="s">
        <v>2674</v>
      </c>
      <c r="J176" s="272"/>
      <c r="K176" s="272"/>
      <c r="L176" s="272"/>
      <c r="M176" s="272"/>
      <c r="O176" s="178" t="str">
        <f>HYPERLINK("#Integrante_2!A1","INICIO")</f>
        <v>INICIO</v>
      </c>
      <c r="Q176" s="19"/>
      <c r="R176" s="19"/>
      <c r="S176" s="19"/>
      <c r="T176" s="19"/>
      <c r="U176" s="19"/>
      <c r="V176" s="19"/>
      <c r="W176" s="19"/>
      <c r="X176" s="19"/>
      <c r="Y176" s="19"/>
      <c r="Z176" s="19"/>
      <c r="AA176" s="19"/>
      <c r="AB176" s="19"/>
    </row>
    <row r="177" spans="1:28" ht="23.25" x14ac:dyDescent="0.25">
      <c r="A177" s="9"/>
      <c r="B177" s="240" t="s">
        <v>17</v>
      </c>
      <c r="C177" s="241"/>
      <c r="D177" s="242"/>
      <c r="E177" s="271" t="s">
        <v>2620</v>
      </c>
      <c r="F177" s="272"/>
      <c r="G177" s="273"/>
      <c r="H177" s="5"/>
      <c r="I177" s="240" t="s">
        <v>17</v>
      </c>
      <c r="J177" s="241"/>
      <c r="K177" s="241"/>
      <c r="L177" s="242"/>
      <c r="M177" s="249" t="s">
        <v>2679</v>
      </c>
      <c r="O177" s="8"/>
      <c r="Q177" s="19"/>
      <c r="R177" s="19"/>
      <c r="S177" s="157"/>
      <c r="T177" s="19"/>
      <c r="U177" s="19"/>
      <c r="V177" s="19"/>
      <c r="W177" s="19"/>
      <c r="X177" s="19"/>
      <c r="Y177" s="19"/>
      <c r="Z177" s="19"/>
      <c r="AA177" s="19"/>
      <c r="AB177" s="19"/>
    </row>
    <row r="178" spans="1:28" ht="23.25" x14ac:dyDescent="0.25">
      <c r="A178" s="9"/>
      <c r="B178" s="268"/>
      <c r="C178" s="269"/>
      <c r="D178" s="270"/>
      <c r="E178" s="157" t="s">
        <v>2621</v>
      </c>
      <c r="F178" s="157" t="s">
        <v>2622</v>
      </c>
      <c r="G178" s="157" t="s">
        <v>2623</v>
      </c>
      <c r="H178" s="5"/>
      <c r="I178" s="268"/>
      <c r="J178" s="269"/>
      <c r="K178" s="269"/>
      <c r="L178" s="270"/>
      <c r="M178" s="250" t="s">
        <v>2622</v>
      </c>
      <c r="O178" s="8"/>
      <c r="Q178" s="19"/>
      <c r="R178" s="19"/>
      <c r="S178" s="157" t="s">
        <v>2623</v>
      </c>
      <c r="T178" s="19"/>
      <c r="U178" s="19"/>
      <c r="V178" s="19"/>
      <c r="W178" s="19"/>
      <c r="X178" s="19"/>
      <c r="Y178" s="19"/>
      <c r="Z178" s="19"/>
      <c r="AA178" s="19"/>
      <c r="AB178" s="19"/>
    </row>
    <row r="179" spans="1:28" ht="23.25" x14ac:dyDescent="0.25">
      <c r="A179" s="9"/>
      <c r="B179" s="238" t="s">
        <v>2670</v>
      </c>
      <c r="C179" s="238"/>
      <c r="D179" s="238"/>
      <c r="E179" s="24">
        <v>0.02</v>
      </c>
      <c r="F179" s="171"/>
      <c r="G179" s="172" t="str">
        <f>IF(F179&gt;0,SUM(E179+F179),"")</f>
        <v/>
      </c>
      <c r="H179" s="5"/>
      <c r="I179" s="229" t="s">
        <v>2674</v>
      </c>
      <c r="J179" s="230"/>
      <c r="K179" s="230"/>
      <c r="L179" s="23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8" t="s">
        <v>1165</v>
      </c>
      <c r="C180" s="238"/>
      <c r="D180" s="238"/>
      <c r="E180" s="24">
        <v>0.02</v>
      </c>
      <c r="F180" s="69"/>
      <c r="G180" s="156" t="str">
        <f>IF(F180&gt;0,SUM(E180+F180),"")</f>
        <v/>
      </c>
      <c r="H180" s="5"/>
      <c r="I180" s="229" t="s">
        <v>1169</v>
      </c>
      <c r="J180" s="230"/>
      <c r="K180" s="23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56" t="str">
        <f>IF(F181&gt;0,SUM(E181+F181),"")</f>
        <v/>
      </c>
      <c r="H181" s="5"/>
      <c r="I181" s="229" t="s">
        <v>1170</v>
      </c>
      <c r="J181" s="230"/>
      <c r="K181" s="23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56" t="str">
        <f>IF(F182&gt;0,SUM(E182+F182),"")</f>
        <v/>
      </c>
      <c r="H182" s="5"/>
      <c r="I182" s="229" t="s">
        <v>1171</v>
      </c>
      <c r="J182" s="230"/>
      <c r="K182" s="23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9" t="s">
        <v>1172</v>
      </c>
      <c r="J183" s="230"/>
      <c r="K183" s="23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9" t="s">
        <v>2633</v>
      </c>
      <c r="L185" s="239"/>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6"/>
      <c r="P188" s="77"/>
    </row>
    <row r="189" spans="1:28" ht="15" customHeight="1" x14ac:dyDescent="0.25">
      <c r="A189" s="232" t="s">
        <v>19</v>
      </c>
      <c r="B189" s="233"/>
      <c r="C189" s="233"/>
      <c r="D189" s="233"/>
      <c r="E189" s="233"/>
      <c r="F189" s="233"/>
      <c r="G189" s="233"/>
      <c r="H189" s="233"/>
      <c r="I189" s="233"/>
      <c r="J189" s="233"/>
      <c r="K189" s="233"/>
      <c r="L189" s="233"/>
      <c r="M189" s="233"/>
      <c r="N189" s="233"/>
      <c r="O189" s="234"/>
    </row>
    <row r="190" spans="1:28" ht="15.75" thickBot="1" x14ac:dyDescent="0.3">
      <c r="A190" s="235"/>
      <c r="B190" s="236"/>
      <c r="C190" s="236"/>
      <c r="D190" s="236"/>
      <c r="E190" s="236"/>
      <c r="F190" s="236"/>
      <c r="G190" s="236"/>
      <c r="H190" s="236"/>
      <c r="I190" s="236"/>
      <c r="J190" s="236"/>
      <c r="K190" s="236"/>
      <c r="L190" s="236"/>
      <c r="M190" s="236"/>
      <c r="N190" s="236"/>
      <c r="O190" s="23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4" t="s">
        <v>2641</v>
      </c>
      <c r="C192" s="254"/>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6"/>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8" t="s">
        <v>2663</v>
      </c>
      <c r="C199" s="228"/>
      <c r="D199" s="228"/>
      <c r="E199" s="228"/>
      <c r="F199" s="228"/>
      <c r="G199" s="228"/>
      <c r="H199" s="228"/>
      <c r="I199" s="228"/>
      <c r="J199" s="228"/>
      <c r="K199" s="228"/>
      <c r="L199" s="228"/>
      <c r="M199" s="228"/>
      <c r="N199" s="228"/>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2653</v>
      </c>
      <c r="C201" s="253"/>
      <c r="D201" s="253"/>
      <c r="E201" s="253"/>
      <c r="F201" s="253"/>
      <c r="G201" s="253"/>
      <c r="H201" s="253"/>
      <c r="I201" s="253"/>
      <c r="J201" s="253"/>
      <c r="K201" s="253"/>
      <c r="L201" s="253"/>
      <c r="M201" s="253"/>
      <c r="N201" s="25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C4" zoomScale="70" zoomScaleNormal="70" zoomScaleSheetLayoutView="40" zoomScalePageLayoutView="40" workbookViewId="0">
      <selection activeCell="I20" sqref="I20:M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64">
        <f ca="1">NOW()</f>
        <v>44194.968240509261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7" t="str">
        <f>HYPERLINK("#Integrante_3!A109","CAPACIDAD RESIDUAL")</f>
        <v>CAPACIDAD RESIDUAL</v>
      </c>
      <c r="F8" s="218"/>
      <c r="G8" s="219"/>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7" t="str">
        <f>HYPERLINK("#Integrante_3!A162","TALENTO HUMANO")</f>
        <v>TALENTO HUMANO</v>
      </c>
      <c r="F9" s="218"/>
      <c r="G9" s="219"/>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7" t="str">
        <f>HYPERLINK("#Integrante_3!F162","INFRAESTRUCTURA")</f>
        <v>INFRAESTRUCTURA</v>
      </c>
      <c r="F10" s="218"/>
      <c r="G10" s="219"/>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
      <c r="A15" s="9"/>
      <c r="B15" s="32" t="s">
        <v>2640</v>
      </c>
      <c r="C15" s="201" t="s">
        <v>2745</v>
      </c>
      <c r="D15" s="35"/>
      <c r="E15" s="35"/>
      <c r="F15" s="5"/>
      <c r="G15" s="32" t="s">
        <v>1168</v>
      </c>
      <c r="H15" s="104" t="s">
        <v>220</v>
      </c>
      <c r="I15" s="32" t="s">
        <v>2629</v>
      </c>
      <c r="J15" s="109" t="s">
        <v>2637</v>
      </c>
      <c r="L15" s="210" t="s">
        <v>8</v>
      </c>
      <c r="M15" s="21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20"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20"/>
      <c r="I20" s="142" t="s">
        <v>220</v>
      </c>
      <c r="J20" s="143" t="s">
        <v>497</v>
      </c>
      <c r="K20" s="203">
        <v>3551163888</v>
      </c>
      <c r="L20" s="145"/>
      <c r="M20" s="145">
        <v>44561</v>
      </c>
      <c r="N20" s="128">
        <f>+(M20-L20)/30</f>
        <v>1485.3666666666666</v>
      </c>
      <c r="O20" s="131"/>
      <c r="U20" s="127"/>
      <c r="V20" s="106">
        <f ca="1">NOW()</f>
        <v>44194.968240509261</v>
      </c>
      <c r="W20" s="106">
        <f ca="1">NOW()</f>
        <v>44194.968240509261</v>
      </c>
    </row>
    <row r="21" spans="1:23" ht="30" customHeight="1" outlineLevel="1" x14ac:dyDescent="0.25">
      <c r="A21" s="9"/>
      <c r="B21" s="71"/>
      <c r="C21" s="5"/>
      <c r="D21" s="5"/>
      <c r="E21" s="5"/>
      <c r="F21" s="5"/>
      <c r="G21" s="5"/>
      <c r="H21" s="163"/>
      <c r="I21" s="142" t="s">
        <v>220</v>
      </c>
      <c r="J21" s="143" t="s">
        <v>497</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214" t="str">
        <f>VLOOKUP(B20,EAS!A2:B1439,2,0)</f>
        <v>FUNDACION EQUIDAD Y PROGRESO SOCIAL</v>
      </c>
      <c r="C38" s="214"/>
      <c r="D38" s="214"/>
      <c r="E38" s="214"/>
      <c r="F38" s="214"/>
      <c r="G38" s="5"/>
      <c r="H38" s="125"/>
      <c r="I38" s="224" t="s">
        <v>7</v>
      </c>
      <c r="J38" s="224"/>
      <c r="K38" s="224"/>
      <c r="L38" s="224"/>
      <c r="M38" s="224"/>
      <c r="N38" s="224"/>
      <c r="O38" s="126"/>
    </row>
    <row r="39" spans="1:16" ht="42.95" customHeight="1" thickBot="1" x14ac:dyDescent="0.3">
      <c r="A39" s="10"/>
      <c r="B39" s="11"/>
      <c r="C39" s="11"/>
      <c r="D39" s="11"/>
      <c r="E39" s="11"/>
      <c r="F39" s="11"/>
      <c r="G39" s="11"/>
      <c r="H39" s="10"/>
      <c r="I39" s="274" t="s">
        <v>2747</v>
      </c>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7"/>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7"/>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7"/>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1" t="s">
        <v>13</v>
      </c>
      <c r="B160" s="212"/>
      <c r="C160" s="212"/>
      <c r="D160" s="212"/>
      <c r="E160" s="216"/>
      <c r="F160" s="212" t="s">
        <v>15</v>
      </c>
      <c r="G160" s="212"/>
      <c r="H160" s="212"/>
      <c r="I160" s="211" t="s">
        <v>16</v>
      </c>
      <c r="J160" s="212"/>
      <c r="K160" s="212"/>
      <c r="L160" s="212"/>
      <c r="M160" s="212"/>
      <c r="N160" s="212"/>
      <c r="O160" s="216"/>
      <c r="P160" s="77"/>
    </row>
    <row r="161" spans="1:28" ht="51.75" customHeight="1" x14ac:dyDescent="0.25">
      <c r="A161" s="257" t="s">
        <v>2664</v>
      </c>
      <c r="B161" s="258"/>
      <c r="C161" s="258"/>
      <c r="D161" s="258"/>
      <c r="E161" s="259"/>
      <c r="F161" s="260" t="s">
        <v>2665</v>
      </c>
      <c r="G161" s="260"/>
      <c r="H161" s="260"/>
      <c r="I161" s="257" t="s">
        <v>2635</v>
      </c>
      <c r="J161" s="258"/>
      <c r="K161" s="258"/>
      <c r="L161" s="258"/>
      <c r="M161" s="258"/>
      <c r="N161" s="258"/>
      <c r="O161" s="25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3" t="s">
        <v>2618</v>
      </c>
      <c r="C163" s="213"/>
      <c r="D163" s="213"/>
      <c r="E163" s="8"/>
      <c r="F163" s="5"/>
      <c r="G163" s="261" t="s">
        <v>2618</v>
      </c>
      <c r="H163" s="261"/>
      <c r="I163" s="262" t="s">
        <v>1164</v>
      </c>
      <c r="J163" s="263"/>
      <c r="K163" s="263"/>
      <c r="L163" s="263"/>
      <c r="M163" s="263"/>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64" t="s">
        <v>2648</v>
      </c>
      <c r="J165" s="265"/>
      <c r="K165" s="265"/>
      <c r="L165" s="265"/>
      <c r="M165" s="265"/>
      <c r="N165" s="265"/>
      <c r="O165" s="266"/>
      <c r="U165" s="51"/>
    </row>
    <row r="166" spans="1:28" x14ac:dyDescent="0.25">
      <c r="A166" s="9"/>
      <c r="B166" s="275" t="s">
        <v>2662</v>
      </c>
      <c r="C166" s="275"/>
      <c r="D166" s="275"/>
      <c r="E166" s="8"/>
      <c r="F166" s="5"/>
      <c r="H166" s="82" t="s">
        <v>2661</v>
      </c>
      <c r="I166" s="264"/>
      <c r="J166" s="265"/>
      <c r="K166" s="265"/>
      <c r="L166" s="265"/>
      <c r="M166" s="265"/>
      <c r="N166" s="265"/>
      <c r="O166" s="266"/>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1" t="s">
        <v>2677</v>
      </c>
      <c r="B170" s="212"/>
      <c r="C170" s="212"/>
      <c r="D170" s="212"/>
      <c r="E170" s="212"/>
      <c r="F170" s="212"/>
      <c r="G170" s="212"/>
      <c r="H170" s="212"/>
      <c r="I170" s="212"/>
      <c r="J170" s="212"/>
      <c r="K170" s="212"/>
      <c r="L170" s="212"/>
      <c r="M170" s="212"/>
      <c r="N170" s="212"/>
      <c r="O170" s="216"/>
      <c r="P170" s="77"/>
    </row>
    <row r="171" spans="1:28" ht="15" customHeight="1" x14ac:dyDescent="0.25">
      <c r="A171" s="232" t="s">
        <v>2676</v>
      </c>
      <c r="B171" s="233"/>
      <c r="C171" s="233"/>
      <c r="D171" s="233"/>
      <c r="E171" s="233"/>
      <c r="F171" s="233"/>
      <c r="G171" s="233"/>
      <c r="H171" s="233"/>
      <c r="I171" s="233"/>
      <c r="J171" s="233"/>
      <c r="K171" s="233"/>
      <c r="L171" s="233"/>
      <c r="M171" s="233"/>
      <c r="N171" s="233"/>
      <c r="O171" s="234"/>
    </row>
    <row r="172" spans="1:28" ht="24" thickBot="1" x14ac:dyDescent="0.3">
      <c r="A172" s="235"/>
      <c r="B172" s="236"/>
      <c r="C172" s="236"/>
      <c r="D172" s="236"/>
      <c r="E172" s="236"/>
      <c r="F172" s="236"/>
      <c r="G172" s="236"/>
      <c r="H172" s="236"/>
      <c r="I172" s="236"/>
      <c r="J172" s="236"/>
      <c r="K172" s="236"/>
      <c r="L172" s="236"/>
      <c r="M172" s="236"/>
      <c r="N172" s="236"/>
      <c r="O172" s="23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7" t="s">
        <v>2670</v>
      </c>
      <c r="C174" s="267"/>
      <c r="D174" s="267"/>
      <c r="E174" s="267"/>
      <c r="F174" s="267"/>
      <c r="G174" s="267"/>
      <c r="H174" s="20"/>
      <c r="I174" s="271" t="s">
        <v>2674</v>
      </c>
      <c r="J174" s="272"/>
      <c r="K174" s="272"/>
      <c r="L174" s="272"/>
      <c r="M174" s="272"/>
      <c r="O174" s="178" t="str">
        <f>HYPERLINK("#Integrante_3!A1","INICIO")</f>
        <v>INICIO</v>
      </c>
      <c r="Q174" s="19"/>
      <c r="R174" s="19"/>
      <c r="S174" s="19"/>
      <c r="T174" s="19"/>
      <c r="U174" s="19"/>
      <c r="V174" s="19"/>
      <c r="W174" s="19"/>
      <c r="X174" s="19"/>
      <c r="Y174" s="19"/>
      <c r="Z174" s="19"/>
      <c r="AA174" s="19"/>
      <c r="AB174" s="19"/>
    </row>
    <row r="175" spans="1:28" ht="23.25" x14ac:dyDescent="0.25">
      <c r="A175" s="9"/>
      <c r="B175" s="240" t="s">
        <v>17</v>
      </c>
      <c r="C175" s="241"/>
      <c r="D175" s="242"/>
      <c r="E175" s="271" t="s">
        <v>2620</v>
      </c>
      <c r="F175" s="272"/>
      <c r="G175" s="273"/>
      <c r="H175" s="5"/>
      <c r="I175" s="240" t="s">
        <v>17</v>
      </c>
      <c r="J175" s="241"/>
      <c r="K175" s="241"/>
      <c r="L175" s="242"/>
      <c r="M175" s="249" t="s">
        <v>2679</v>
      </c>
      <c r="O175" s="8"/>
      <c r="Q175" s="19"/>
      <c r="R175" s="157"/>
      <c r="S175" s="19"/>
      <c r="T175" s="19"/>
      <c r="U175" s="19"/>
      <c r="V175" s="19"/>
      <c r="W175" s="19"/>
      <c r="X175" s="19"/>
      <c r="Y175" s="19"/>
      <c r="Z175" s="19"/>
      <c r="AA175" s="19"/>
      <c r="AB175" s="19"/>
    </row>
    <row r="176" spans="1:28" ht="23.25" x14ac:dyDescent="0.25">
      <c r="A176" s="9"/>
      <c r="B176" s="268"/>
      <c r="C176" s="269"/>
      <c r="D176" s="270"/>
      <c r="E176" s="157" t="s">
        <v>2621</v>
      </c>
      <c r="F176" s="157" t="s">
        <v>2622</v>
      </c>
      <c r="G176" s="157" t="s">
        <v>2623</v>
      </c>
      <c r="H176" s="5"/>
      <c r="I176" s="268"/>
      <c r="J176" s="269"/>
      <c r="K176" s="269"/>
      <c r="L176" s="270"/>
      <c r="M176" s="250"/>
      <c r="O176" s="8"/>
      <c r="Q176" s="19"/>
      <c r="R176" s="157" t="s">
        <v>2623</v>
      </c>
      <c r="S176" s="19"/>
      <c r="T176" s="19"/>
      <c r="U176" s="19"/>
      <c r="V176" s="19"/>
      <c r="W176" s="19"/>
      <c r="X176" s="19"/>
      <c r="Y176" s="19"/>
      <c r="Z176" s="19"/>
      <c r="AA176" s="19"/>
      <c r="AB176" s="19"/>
    </row>
    <row r="177" spans="1:28" ht="23.25" x14ac:dyDescent="0.25">
      <c r="A177" s="9"/>
      <c r="B177" s="238" t="s">
        <v>2670</v>
      </c>
      <c r="C177" s="238"/>
      <c r="D177" s="238"/>
      <c r="E177" s="24">
        <v>0.02</v>
      </c>
      <c r="F177" s="171"/>
      <c r="G177" s="172" t="str">
        <f>IF(F177&gt;0,SUM(E177+F177),"")</f>
        <v/>
      </c>
      <c r="H177" s="5"/>
      <c r="I177" s="229" t="s">
        <v>2674</v>
      </c>
      <c r="J177" s="230"/>
      <c r="K177" s="230"/>
      <c r="L177" s="231"/>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8" t="s">
        <v>1165</v>
      </c>
      <c r="C178" s="238"/>
      <c r="D178" s="238"/>
      <c r="E178" s="24">
        <v>0.02</v>
      </c>
      <c r="F178" s="69"/>
      <c r="G178" s="156" t="str">
        <f>IF(F178&gt;0,SUM(E178+F178),"")</f>
        <v/>
      </c>
      <c r="H178" s="5"/>
      <c r="I178" s="229" t="s">
        <v>1169</v>
      </c>
      <c r="J178" s="230"/>
      <c r="K178" s="23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8" t="s">
        <v>1166</v>
      </c>
      <c r="C179" s="238"/>
      <c r="D179" s="238"/>
      <c r="E179" s="24">
        <v>0.02</v>
      </c>
      <c r="F179" s="69"/>
      <c r="G179" s="156" t="str">
        <f>IF(F179&gt;0,SUM(E179+F179),"")</f>
        <v/>
      </c>
      <c r="H179" s="5"/>
      <c r="I179" s="229" t="s">
        <v>1170</v>
      </c>
      <c r="J179" s="230"/>
      <c r="K179" s="23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8" t="s">
        <v>1167</v>
      </c>
      <c r="C180" s="238"/>
      <c r="D180" s="238"/>
      <c r="E180" s="24">
        <v>0.03</v>
      </c>
      <c r="F180" s="69"/>
      <c r="G180" s="156" t="str">
        <f>IF(F180&gt;0,SUM(E180+F180),"")</f>
        <v/>
      </c>
      <c r="H180" s="5"/>
      <c r="I180" s="229" t="s">
        <v>1171</v>
      </c>
      <c r="J180" s="230"/>
      <c r="K180" s="23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9" t="s">
        <v>1172</v>
      </c>
      <c r="J181" s="230"/>
      <c r="K181" s="23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39" t="s">
        <v>2633</v>
      </c>
      <c r="L183" s="239"/>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1" t="s">
        <v>18</v>
      </c>
      <c r="B186" s="212"/>
      <c r="C186" s="212"/>
      <c r="D186" s="212"/>
      <c r="E186" s="212"/>
      <c r="F186" s="212"/>
      <c r="G186" s="212"/>
      <c r="H186" s="212"/>
      <c r="I186" s="212"/>
      <c r="J186" s="212"/>
      <c r="K186" s="212"/>
      <c r="L186" s="212"/>
      <c r="M186" s="212"/>
      <c r="N186" s="212"/>
      <c r="O186" s="216"/>
      <c r="P186" s="77"/>
    </row>
    <row r="187" spans="1:28" ht="15" customHeight="1" x14ac:dyDescent="0.25">
      <c r="A187" s="232" t="s">
        <v>19</v>
      </c>
      <c r="B187" s="233"/>
      <c r="C187" s="233"/>
      <c r="D187" s="233"/>
      <c r="E187" s="233"/>
      <c r="F187" s="233"/>
      <c r="G187" s="233"/>
      <c r="H187" s="233"/>
      <c r="I187" s="233"/>
      <c r="J187" s="233"/>
      <c r="K187" s="233"/>
      <c r="L187" s="233"/>
      <c r="M187" s="233"/>
      <c r="N187" s="233"/>
      <c r="O187" s="234"/>
    </row>
    <row r="188" spans="1:28" ht="15.75" thickBot="1" x14ac:dyDescent="0.3">
      <c r="A188" s="235"/>
      <c r="B188" s="236"/>
      <c r="C188" s="236"/>
      <c r="D188" s="236"/>
      <c r="E188" s="236"/>
      <c r="F188" s="236"/>
      <c r="G188" s="236"/>
      <c r="H188" s="236"/>
      <c r="I188" s="236"/>
      <c r="J188" s="236"/>
      <c r="K188" s="236"/>
      <c r="L188" s="236"/>
      <c r="M188" s="236"/>
      <c r="N188" s="236"/>
      <c r="O188" s="23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4" t="s">
        <v>2641</v>
      </c>
      <c r="C190" s="254"/>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1" t="s">
        <v>29</v>
      </c>
      <c r="B195" s="212"/>
      <c r="C195" s="212"/>
      <c r="D195" s="212"/>
      <c r="E195" s="212"/>
      <c r="F195" s="212"/>
      <c r="G195" s="212"/>
      <c r="H195" s="212"/>
      <c r="I195" s="212"/>
      <c r="J195" s="212"/>
      <c r="K195" s="212"/>
      <c r="L195" s="212"/>
      <c r="M195" s="212"/>
      <c r="N195" s="212"/>
      <c r="O195" s="216"/>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8" t="s">
        <v>2663</v>
      </c>
      <c r="C197" s="228"/>
      <c r="D197" s="228"/>
      <c r="E197" s="228"/>
      <c r="F197" s="228"/>
      <c r="G197" s="228"/>
      <c r="H197" s="228"/>
      <c r="I197" s="228"/>
      <c r="J197" s="228"/>
      <c r="K197" s="228"/>
      <c r="L197" s="228"/>
      <c r="M197" s="228"/>
      <c r="N197" s="228"/>
      <c r="O197" s="8"/>
    </row>
    <row r="198" spans="1:18" x14ac:dyDescent="0.25">
      <c r="A198" s="9"/>
      <c r="B198" s="251"/>
      <c r="C198" s="251"/>
      <c r="D198" s="251"/>
      <c r="E198" s="251"/>
      <c r="F198" s="251"/>
      <c r="G198" s="251"/>
      <c r="H198" s="251"/>
      <c r="I198" s="251"/>
      <c r="J198" s="251"/>
      <c r="K198" s="251"/>
      <c r="L198" s="251"/>
      <c r="M198" s="251"/>
      <c r="N198" s="251"/>
      <c r="O198" s="8"/>
    </row>
    <row r="199" spans="1:18" x14ac:dyDescent="0.25">
      <c r="A199" s="9"/>
      <c r="B199" s="252" t="s">
        <v>2653</v>
      </c>
      <c r="C199" s="253"/>
      <c r="D199" s="253"/>
      <c r="E199" s="253"/>
      <c r="F199" s="253"/>
      <c r="G199" s="253"/>
      <c r="H199" s="253"/>
      <c r="I199" s="253"/>
      <c r="J199" s="253"/>
      <c r="K199" s="253"/>
      <c r="L199" s="253"/>
      <c r="M199" s="253"/>
      <c r="N199" s="25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2">
    <dataValidation type="whole" allowBlank="1" showInputMessage="1" showErrorMessage="1" sqref="F19">
      <formula1>100000000</formula1>
      <formula2>999999999</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0" zoomScale="70" zoomScaleNormal="70" zoomScaleSheetLayoutView="40" zoomScalePageLayoutView="40" workbookViewId="0"/>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64">
        <f ca="1">NOW()</f>
        <v>44194.968240509261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7" t="str">
        <f>HYPERLINK("#Integrante_4!A109","CAPACIDAD RESIDUAL")</f>
        <v>CAPACIDAD RESIDUAL</v>
      </c>
      <c r="F8" s="218"/>
      <c r="G8" s="219"/>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7" t="str">
        <f>HYPERLINK("#Integrante_4!A162","TALENTO HUMANO")</f>
        <v>TALENTO HUMANO</v>
      </c>
      <c r="F9" s="218"/>
      <c r="G9" s="219"/>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7" t="str">
        <f>HYPERLINK("#Integrante_4!F162","INFRAESTRUCTURA")</f>
        <v>INFRAESTRUCTURA</v>
      </c>
      <c r="F10" s="218"/>
      <c r="G10" s="219"/>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
      <c r="A15" s="9"/>
      <c r="B15" s="32" t="s">
        <v>2640</v>
      </c>
      <c r="C15" s="201" t="s">
        <v>2745</v>
      </c>
      <c r="D15" s="35"/>
      <c r="E15" s="35"/>
      <c r="F15" s="5"/>
      <c r="G15" s="32" t="s">
        <v>1168</v>
      </c>
      <c r="H15" s="104" t="s">
        <v>220</v>
      </c>
      <c r="I15" s="32" t="s">
        <v>2629</v>
      </c>
      <c r="J15" s="109" t="s">
        <v>2637</v>
      </c>
      <c r="L15" s="210" t="s">
        <v>8</v>
      </c>
      <c r="M15" s="21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20"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20"/>
      <c r="I20" s="142" t="s">
        <v>220</v>
      </c>
      <c r="J20" s="143" t="s">
        <v>497</v>
      </c>
      <c r="K20" s="203">
        <v>3551163888</v>
      </c>
      <c r="L20" s="145"/>
      <c r="M20" s="145">
        <v>44561</v>
      </c>
      <c r="N20" s="128">
        <f>+(M20-L20)/30</f>
        <v>1485.3666666666666</v>
      </c>
      <c r="O20" s="131"/>
      <c r="U20" s="127"/>
      <c r="V20" s="106">
        <f ca="1">NOW()</f>
        <v>44194.968240509261</v>
      </c>
      <c r="W20" s="106">
        <f ca="1">NOW()</f>
        <v>44194.968240509261</v>
      </c>
    </row>
    <row r="21" spans="1:23" ht="30" customHeight="1" outlineLevel="1" x14ac:dyDescent="0.25">
      <c r="A21" s="9"/>
      <c r="B21" s="71"/>
      <c r="C21" s="5"/>
      <c r="D21" s="5"/>
      <c r="E21" s="5"/>
      <c r="F21" s="5"/>
      <c r="G21" s="5"/>
      <c r="H21" s="163"/>
      <c r="I21" s="142" t="s">
        <v>220</v>
      </c>
      <c r="J21" s="143" t="s">
        <v>497</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214" t="str">
        <f>VLOOKUP(B20,EAS!A2:B1439,2,0)</f>
        <v>FUNDACION REGIONAL UNIDOS POR UN TERRITORIO CON OPORTUNIDAD, PROGRESO SOCIAL Y PAZ</v>
      </c>
      <c r="C38" s="214"/>
      <c r="D38" s="214"/>
      <c r="E38" s="214"/>
      <c r="F38" s="214"/>
      <c r="G38" s="5"/>
      <c r="H38" s="125"/>
      <c r="I38" s="224" t="s">
        <v>7</v>
      </c>
      <c r="J38" s="224"/>
      <c r="K38" s="224"/>
      <c r="L38" s="224"/>
      <c r="M38" s="224"/>
      <c r="N38" s="224"/>
      <c r="O38" s="126"/>
    </row>
    <row r="39" spans="1:16" ht="42.95" customHeight="1" thickBot="1" x14ac:dyDescent="0.3">
      <c r="A39" s="10"/>
      <c r="B39" s="11"/>
      <c r="C39" s="11"/>
      <c r="D39" s="11"/>
      <c r="E39" s="11"/>
      <c r="F39" s="11"/>
      <c r="G39" s="11"/>
      <c r="H39" s="10"/>
      <c r="I39" s="274" t="s">
        <v>2747</v>
      </c>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7"/>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7"/>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7"/>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1" t="s">
        <v>13</v>
      </c>
      <c r="B162" s="212"/>
      <c r="C162" s="212"/>
      <c r="D162" s="212"/>
      <c r="E162" s="216"/>
      <c r="F162" s="212" t="s">
        <v>15</v>
      </c>
      <c r="G162" s="212"/>
      <c r="H162" s="212"/>
      <c r="I162" s="211" t="s">
        <v>16</v>
      </c>
      <c r="J162" s="212"/>
      <c r="K162" s="212"/>
      <c r="L162" s="212"/>
      <c r="M162" s="212"/>
      <c r="N162" s="212"/>
      <c r="O162" s="216"/>
      <c r="P162" s="77"/>
    </row>
    <row r="163" spans="1:28" ht="51.75" customHeight="1" x14ac:dyDescent="0.25">
      <c r="A163" s="257" t="s">
        <v>2664</v>
      </c>
      <c r="B163" s="258"/>
      <c r="C163" s="258"/>
      <c r="D163" s="258"/>
      <c r="E163" s="259"/>
      <c r="F163" s="260" t="s">
        <v>2665</v>
      </c>
      <c r="G163" s="260"/>
      <c r="H163" s="260"/>
      <c r="I163" s="257" t="s">
        <v>2635</v>
      </c>
      <c r="J163" s="258"/>
      <c r="K163" s="258"/>
      <c r="L163" s="258"/>
      <c r="M163" s="258"/>
      <c r="N163" s="258"/>
      <c r="O163" s="25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3" t="s">
        <v>2618</v>
      </c>
      <c r="C165" s="213"/>
      <c r="D165" s="213"/>
      <c r="E165" s="8"/>
      <c r="F165" s="5"/>
      <c r="G165" s="261" t="s">
        <v>2618</v>
      </c>
      <c r="H165" s="261"/>
      <c r="I165" s="262" t="s">
        <v>1164</v>
      </c>
      <c r="J165" s="263"/>
      <c r="K165" s="263"/>
      <c r="L165" s="263"/>
      <c r="M165" s="263"/>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64" t="s">
        <v>2648</v>
      </c>
      <c r="J167" s="265"/>
      <c r="K167" s="265"/>
      <c r="L167" s="265"/>
      <c r="M167" s="265"/>
      <c r="N167" s="265"/>
      <c r="O167" s="266"/>
      <c r="U167" s="51"/>
    </row>
    <row r="168" spans="1:28" x14ac:dyDescent="0.25">
      <c r="A168" s="9"/>
      <c r="B168" s="275" t="s">
        <v>2662</v>
      </c>
      <c r="C168" s="275"/>
      <c r="D168" s="275"/>
      <c r="E168" s="8"/>
      <c r="F168" s="5"/>
      <c r="H168" s="82" t="s">
        <v>2661</v>
      </c>
      <c r="I168" s="264"/>
      <c r="J168" s="265"/>
      <c r="K168" s="265"/>
      <c r="L168" s="265"/>
      <c r="M168" s="265"/>
      <c r="N168" s="265"/>
      <c r="O168" s="26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6"/>
      <c r="P172" s="77"/>
    </row>
    <row r="173" spans="1:28" ht="15" customHeight="1" x14ac:dyDescent="0.25">
      <c r="A173" s="232" t="s">
        <v>2676</v>
      </c>
      <c r="B173" s="233"/>
      <c r="C173" s="233"/>
      <c r="D173" s="233"/>
      <c r="E173" s="233"/>
      <c r="F173" s="233"/>
      <c r="G173" s="233"/>
      <c r="H173" s="233"/>
      <c r="I173" s="233"/>
      <c r="J173" s="233"/>
      <c r="K173" s="233"/>
      <c r="L173" s="233"/>
      <c r="M173" s="233"/>
      <c r="N173" s="233"/>
      <c r="O173" s="234"/>
    </row>
    <row r="174" spans="1:28" ht="24" thickBot="1" x14ac:dyDescent="0.3">
      <c r="A174" s="235"/>
      <c r="B174" s="236"/>
      <c r="C174" s="236"/>
      <c r="D174" s="236"/>
      <c r="E174" s="236"/>
      <c r="F174" s="236"/>
      <c r="G174" s="236"/>
      <c r="H174" s="236"/>
      <c r="I174" s="236"/>
      <c r="J174" s="236"/>
      <c r="K174" s="236"/>
      <c r="L174" s="236"/>
      <c r="M174" s="236"/>
      <c r="N174" s="236"/>
      <c r="O174" s="23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7" t="s">
        <v>2670</v>
      </c>
      <c r="C176" s="267"/>
      <c r="D176" s="267"/>
      <c r="E176" s="267"/>
      <c r="F176" s="267"/>
      <c r="G176" s="267"/>
      <c r="H176" s="20"/>
      <c r="I176" s="271" t="s">
        <v>2674</v>
      </c>
      <c r="J176" s="272"/>
      <c r="K176" s="272"/>
      <c r="L176" s="272"/>
      <c r="M176" s="272"/>
      <c r="O176" s="178" t="str">
        <f>HYPERLINK("#Integrante_4!A1","INICIO")</f>
        <v>INICIO</v>
      </c>
      <c r="Q176" s="19"/>
      <c r="R176" s="19"/>
      <c r="S176" s="19"/>
      <c r="T176" s="19"/>
      <c r="U176" s="19"/>
      <c r="V176" s="19"/>
      <c r="W176" s="19"/>
      <c r="X176" s="19"/>
      <c r="Y176" s="19"/>
      <c r="Z176" s="19"/>
      <c r="AA176" s="19"/>
      <c r="AB176" s="19"/>
    </row>
    <row r="177" spans="1:28" ht="23.25" x14ac:dyDescent="0.25">
      <c r="A177" s="9"/>
      <c r="B177" s="240" t="s">
        <v>17</v>
      </c>
      <c r="C177" s="241"/>
      <c r="D177" s="242"/>
      <c r="E177" s="271" t="s">
        <v>2620</v>
      </c>
      <c r="F177" s="272"/>
      <c r="G177" s="273"/>
      <c r="H177" s="5"/>
      <c r="I177" s="240" t="s">
        <v>17</v>
      </c>
      <c r="J177" s="241"/>
      <c r="K177" s="241"/>
      <c r="L177" s="242"/>
      <c r="M177" s="249" t="s">
        <v>2679</v>
      </c>
      <c r="O177" s="8"/>
      <c r="Q177" s="19"/>
      <c r="R177" s="157"/>
      <c r="S177" s="19"/>
      <c r="T177" s="19"/>
      <c r="U177" s="19"/>
      <c r="V177" s="19"/>
      <c r="W177" s="19"/>
      <c r="X177" s="19"/>
      <c r="Y177" s="19"/>
      <c r="Z177" s="19"/>
      <c r="AA177" s="19"/>
      <c r="AB177" s="19"/>
    </row>
    <row r="178" spans="1:28" ht="23.25" x14ac:dyDescent="0.25">
      <c r="A178" s="9"/>
      <c r="B178" s="268"/>
      <c r="C178" s="269"/>
      <c r="D178" s="270"/>
      <c r="E178" s="157" t="s">
        <v>2621</v>
      </c>
      <c r="F178" s="157" t="s">
        <v>2622</v>
      </c>
      <c r="G178" s="157" t="s">
        <v>2623</v>
      </c>
      <c r="H178" s="5"/>
      <c r="I178" s="268"/>
      <c r="J178" s="269"/>
      <c r="K178" s="269"/>
      <c r="L178" s="270"/>
      <c r="M178" s="250"/>
      <c r="O178" s="8"/>
      <c r="Q178" s="19"/>
      <c r="R178" s="157" t="s">
        <v>2623</v>
      </c>
      <c r="S178" s="19"/>
      <c r="T178" s="19"/>
      <c r="U178" s="19"/>
      <c r="V178" s="19"/>
      <c r="W178" s="19"/>
      <c r="X178" s="19"/>
      <c r="Y178" s="19"/>
      <c r="Z178" s="19"/>
      <c r="AA178" s="19"/>
      <c r="AB178" s="19"/>
    </row>
    <row r="179" spans="1:28" ht="23.25" x14ac:dyDescent="0.25">
      <c r="A179" s="9"/>
      <c r="B179" s="238" t="s">
        <v>2670</v>
      </c>
      <c r="C179" s="238"/>
      <c r="D179" s="238"/>
      <c r="E179" s="24">
        <v>0.02</v>
      </c>
      <c r="F179" s="171">
        <v>0.03</v>
      </c>
      <c r="G179" s="172">
        <f>IF(F179&gt;0,SUM(E179+F179),"")</f>
        <v>0.05</v>
      </c>
      <c r="H179" s="5"/>
      <c r="I179" s="229" t="s">
        <v>2674</v>
      </c>
      <c r="J179" s="230"/>
      <c r="K179" s="230"/>
      <c r="L179" s="231"/>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8" t="s">
        <v>1165</v>
      </c>
      <c r="C180" s="238"/>
      <c r="D180" s="238"/>
      <c r="E180" s="24">
        <v>0.02</v>
      </c>
      <c r="F180" s="69"/>
      <c r="G180" s="156" t="str">
        <f>IF(F180&gt;0,SUM(E180+F180),"")</f>
        <v/>
      </c>
      <c r="H180" s="5"/>
      <c r="I180" s="229" t="s">
        <v>1169</v>
      </c>
      <c r="J180" s="230"/>
      <c r="K180" s="23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56" t="str">
        <f>IF(F181&gt;0,SUM(E181+F181),"")</f>
        <v/>
      </c>
      <c r="H181" s="5"/>
      <c r="I181" s="229" t="s">
        <v>1170</v>
      </c>
      <c r="J181" s="230"/>
      <c r="K181" s="23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56" t="str">
        <f>IF(F182&gt;0,SUM(E182+F182),"")</f>
        <v/>
      </c>
      <c r="H182" s="5"/>
      <c r="I182" s="229" t="s">
        <v>1171</v>
      </c>
      <c r="J182" s="230"/>
      <c r="K182" s="23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9" t="s">
        <v>1172</v>
      </c>
      <c r="J183" s="230"/>
      <c r="K183" s="23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177558194.40000001</v>
      </c>
      <c r="F185" s="93"/>
      <c r="G185" s="94"/>
      <c r="H185" s="89"/>
      <c r="I185" s="91" t="s">
        <v>2632</v>
      </c>
      <c r="J185" s="177">
        <f>M179</f>
        <v>0</v>
      </c>
      <c r="K185" s="239" t="s">
        <v>2633</v>
      </c>
      <c r="L185" s="239"/>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6"/>
      <c r="P188" s="77"/>
    </row>
    <row r="189" spans="1:28" ht="15" customHeight="1" x14ac:dyDescent="0.25">
      <c r="A189" s="232" t="s">
        <v>19</v>
      </c>
      <c r="B189" s="233"/>
      <c r="C189" s="233"/>
      <c r="D189" s="233"/>
      <c r="E189" s="233"/>
      <c r="F189" s="233"/>
      <c r="G189" s="233"/>
      <c r="H189" s="233"/>
      <c r="I189" s="233"/>
      <c r="J189" s="233"/>
      <c r="K189" s="233"/>
      <c r="L189" s="233"/>
      <c r="M189" s="233"/>
      <c r="N189" s="233"/>
      <c r="O189" s="234"/>
    </row>
    <row r="190" spans="1:28" ht="15.75" thickBot="1" x14ac:dyDescent="0.3">
      <c r="A190" s="235"/>
      <c r="B190" s="236"/>
      <c r="C190" s="236"/>
      <c r="D190" s="236"/>
      <c r="E190" s="236"/>
      <c r="F190" s="236"/>
      <c r="G190" s="236"/>
      <c r="H190" s="236"/>
      <c r="I190" s="236"/>
      <c r="J190" s="236"/>
      <c r="K190" s="236"/>
      <c r="L190" s="236"/>
      <c r="M190" s="236"/>
      <c r="N190" s="236"/>
      <c r="O190" s="23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4" t="s">
        <v>2641</v>
      </c>
      <c r="C192" s="254"/>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6"/>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8" t="s">
        <v>2663</v>
      </c>
      <c r="C199" s="228"/>
      <c r="D199" s="228"/>
      <c r="E199" s="228"/>
      <c r="F199" s="228"/>
      <c r="G199" s="228"/>
      <c r="H199" s="228"/>
      <c r="I199" s="228"/>
      <c r="J199" s="228"/>
      <c r="K199" s="228"/>
      <c r="L199" s="228"/>
      <c r="M199" s="228"/>
      <c r="N199" s="228"/>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2653</v>
      </c>
      <c r="C201" s="253"/>
      <c r="D201" s="253"/>
      <c r="E201" s="253"/>
      <c r="F201" s="253"/>
      <c r="G201" s="253"/>
      <c r="H201" s="253"/>
      <c r="I201" s="253"/>
      <c r="J201" s="253"/>
      <c r="K201" s="253"/>
      <c r="L201" s="253"/>
      <c r="M201" s="253"/>
      <c r="N201" s="25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2">
    <dataValidation type="whole" allowBlank="1" showInputMessage="1" showErrorMessage="1" sqref="F19">
      <formula1>100000000</formula1>
      <formula2>999999999</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64">
        <f ca="1">NOW()</f>
        <v>44194.968240509261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7" t="str">
        <f>HYPERLINK("#Integrante_5!A109","CAPACIDAD RESIDUAL")</f>
        <v>CAPACIDAD RESIDUAL</v>
      </c>
      <c r="F8" s="218"/>
      <c r="G8" s="219"/>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7" t="str">
        <f>HYPERLINK("#Integrante_5!A162","TALENTO HUMANO")</f>
        <v>TALENTO HUMANO</v>
      </c>
      <c r="F9" s="218"/>
      <c r="G9" s="219"/>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7" t="str">
        <f>HYPERLINK("#Integrante_5!F162","INFRAESTRUCTURA")</f>
        <v>INFRAESTRUCTURA</v>
      </c>
      <c r="F10" s="218"/>
      <c r="G10" s="219"/>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10" t="s">
        <v>8</v>
      </c>
      <c r="M15" s="21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20"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20"/>
      <c r="I20" s="142"/>
      <c r="J20" s="143"/>
      <c r="K20" s="144"/>
      <c r="L20" s="145"/>
      <c r="M20" s="145"/>
      <c r="N20" s="128">
        <f>+(M20-L20)/30</f>
        <v>0</v>
      </c>
      <c r="O20" s="131"/>
      <c r="U20" s="127"/>
      <c r="V20" s="106">
        <f ca="1">NOW()</f>
        <v>44194.968240393522</v>
      </c>
      <c r="W20" s="106">
        <f ca="1">NOW()</f>
        <v>44194.968240509261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214" t="e">
        <f>VLOOKUP(B20,EAS!A2:B1439,2,0)</f>
        <v>#N/A</v>
      </c>
      <c r="C38" s="214"/>
      <c r="D38" s="214"/>
      <c r="E38" s="214"/>
      <c r="F38" s="214"/>
      <c r="G38" s="5"/>
      <c r="H38" s="125"/>
      <c r="I38" s="224" t="s">
        <v>7</v>
      </c>
      <c r="J38" s="224"/>
      <c r="K38" s="224"/>
      <c r="L38" s="224"/>
      <c r="M38" s="224"/>
      <c r="N38" s="224"/>
      <c r="O38" s="126"/>
    </row>
    <row r="39" spans="1:16" ht="42.95" customHeight="1" thickBot="1" x14ac:dyDescent="0.3">
      <c r="A39" s="10"/>
      <c r="B39" s="11"/>
      <c r="C39" s="11"/>
      <c r="D39" s="11"/>
      <c r="E39" s="11"/>
      <c r="F39" s="11"/>
      <c r="G39" s="11"/>
      <c r="H39" s="10"/>
      <c r="I39" s="274"/>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7"/>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7"/>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7"/>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1" t="s">
        <v>13</v>
      </c>
      <c r="B160" s="212"/>
      <c r="C160" s="212"/>
      <c r="D160" s="212"/>
      <c r="E160" s="216"/>
      <c r="F160" s="212" t="s">
        <v>15</v>
      </c>
      <c r="G160" s="212"/>
      <c r="H160" s="212"/>
      <c r="I160" s="211" t="s">
        <v>16</v>
      </c>
      <c r="J160" s="212"/>
      <c r="K160" s="212"/>
      <c r="L160" s="212"/>
      <c r="M160" s="212"/>
      <c r="N160" s="212"/>
      <c r="O160" s="216"/>
      <c r="P160" s="77"/>
    </row>
    <row r="161" spans="1:28" ht="51.75" customHeight="1" x14ac:dyDescent="0.25">
      <c r="A161" s="257" t="s">
        <v>2664</v>
      </c>
      <c r="B161" s="258"/>
      <c r="C161" s="258"/>
      <c r="D161" s="258"/>
      <c r="E161" s="259"/>
      <c r="F161" s="260" t="s">
        <v>2665</v>
      </c>
      <c r="G161" s="260"/>
      <c r="H161" s="260"/>
      <c r="I161" s="257" t="s">
        <v>2635</v>
      </c>
      <c r="J161" s="258"/>
      <c r="K161" s="258"/>
      <c r="L161" s="258"/>
      <c r="M161" s="258"/>
      <c r="N161" s="258"/>
      <c r="O161" s="25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3" t="s">
        <v>2618</v>
      </c>
      <c r="C163" s="213"/>
      <c r="D163" s="213"/>
      <c r="E163" s="8"/>
      <c r="F163" s="5"/>
      <c r="G163" s="261" t="s">
        <v>2618</v>
      </c>
      <c r="H163" s="261"/>
      <c r="I163" s="262" t="s">
        <v>1164</v>
      </c>
      <c r="J163" s="263"/>
      <c r="K163" s="263"/>
      <c r="L163" s="263"/>
      <c r="M163" s="263"/>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64" t="s">
        <v>2648</v>
      </c>
      <c r="J165" s="265"/>
      <c r="K165" s="265"/>
      <c r="L165" s="265"/>
      <c r="M165" s="265"/>
      <c r="N165" s="265"/>
      <c r="O165" s="266"/>
      <c r="U165" s="51"/>
    </row>
    <row r="166" spans="1:28" x14ac:dyDescent="0.25">
      <c r="A166" s="9"/>
      <c r="B166" s="275" t="s">
        <v>2662</v>
      </c>
      <c r="C166" s="275"/>
      <c r="D166" s="275"/>
      <c r="E166" s="8"/>
      <c r="F166" s="5"/>
      <c r="H166" s="82" t="s">
        <v>2661</v>
      </c>
      <c r="I166" s="264"/>
      <c r="J166" s="265"/>
      <c r="K166" s="265"/>
      <c r="L166" s="265"/>
      <c r="M166" s="265"/>
      <c r="N166" s="265"/>
      <c r="O166" s="266"/>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1" t="s">
        <v>2677</v>
      </c>
      <c r="B170" s="212"/>
      <c r="C170" s="212"/>
      <c r="D170" s="212"/>
      <c r="E170" s="212"/>
      <c r="F170" s="212"/>
      <c r="G170" s="212"/>
      <c r="H170" s="212"/>
      <c r="I170" s="212"/>
      <c r="J170" s="212"/>
      <c r="K170" s="212"/>
      <c r="L170" s="212"/>
      <c r="M170" s="212"/>
      <c r="N170" s="212"/>
      <c r="O170" s="216"/>
      <c r="P170" s="77"/>
    </row>
    <row r="171" spans="1:28" ht="15" customHeight="1" x14ac:dyDescent="0.25">
      <c r="A171" s="232" t="s">
        <v>2676</v>
      </c>
      <c r="B171" s="233"/>
      <c r="C171" s="233"/>
      <c r="D171" s="233"/>
      <c r="E171" s="233"/>
      <c r="F171" s="233"/>
      <c r="G171" s="233"/>
      <c r="H171" s="233"/>
      <c r="I171" s="233"/>
      <c r="J171" s="233"/>
      <c r="K171" s="233"/>
      <c r="L171" s="233"/>
      <c r="M171" s="233"/>
      <c r="N171" s="233"/>
      <c r="O171" s="234"/>
    </row>
    <row r="172" spans="1:28" ht="24" thickBot="1" x14ac:dyDescent="0.3">
      <c r="A172" s="235"/>
      <c r="B172" s="236"/>
      <c r="C172" s="236"/>
      <c r="D172" s="236"/>
      <c r="E172" s="236"/>
      <c r="F172" s="236"/>
      <c r="G172" s="236"/>
      <c r="H172" s="236"/>
      <c r="I172" s="236"/>
      <c r="J172" s="236"/>
      <c r="K172" s="236"/>
      <c r="L172" s="236"/>
      <c r="M172" s="236"/>
      <c r="N172" s="236"/>
      <c r="O172" s="23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7" t="s">
        <v>2670</v>
      </c>
      <c r="C174" s="267"/>
      <c r="D174" s="267"/>
      <c r="E174" s="267"/>
      <c r="F174" s="267"/>
      <c r="G174" s="267"/>
      <c r="H174" s="20"/>
      <c r="I174" s="271" t="s">
        <v>2678</v>
      </c>
      <c r="J174" s="272"/>
      <c r="K174" s="272"/>
      <c r="L174" s="272"/>
      <c r="M174" s="272"/>
      <c r="O174" s="178" t="str">
        <f>HYPERLINK("#Integrante_5!A1","INICIO")</f>
        <v>INICIO</v>
      </c>
      <c r="Q174" s="19"/>
      <c r="R174" s="19"/>
      <c r="S174" s="19"/>
      <c r="T174" s="19"/>
      <c r="U174" s="19"/>
      <c r="V174" s="19"/>
      <c r="W174" s="19"/>
      <c r="X174" s="19"/>
      <c r="Y174" s="19"/>
      <c r="Z174" s="19"/>
      <c r="AA174" s="19"/>
      <c r="AB174" s="19"/>
    </row>
    <row r="175" spans="1:28" ht="23.25" x14ac:dyDescent="0.25">
      <c r="A175" s="9"/>
      <c r="B175" s="240" t="s">
        <v>17</v>
      </c>
      <c r="C175" s="241"/>
      <c r="D175" s="242"/>
      <c r="E175" s="271" t="s">
        <v>2620</v>
      </c>
      <c r="F175" s="272"/>
      <c r="G175" s="273"/>
      <c r="H175" s="5"/>
      <c r="I175" s="240" t="s">
        <v>17</v>
      </c>
      <c r="J175" s="241"/>
      <c r="K175" s="241"/>
      <c r="L175" s="242"/>
      <c r="M175" s="249" t="s">
        <v>2679</v>
      </c>
      <c r="O175" s="8"/>
      <c r="Q175" s="19"/>
      <c r="R175" s="19"/>
      <c r="S175" s="157"/>
      <c r="T175" s="19"/>
      <c r="U175" s="19"/>
      <c r="V175" s="19"/>
      <c r="W175" s="19"/>
      <c r="X175" s="19"/>
      <c r="Y175" s="19"/>
      <c r="Z175" s="19"/>
      <c r="AA175" s="19"/>
      <c r="AB175" s="19"/>
    </row>
    <row r="176" spans="1:28" ht="23.25" x14ac:dyDescent="0.25">
      <c r="A176" s="9"/>
      <c r="B176" s="268"/>
      <c r="C176" s="269"/>
      <c r="D176" s="270"/>
      <c r="E176" s="157" t="s">
        <v>2621</v>
      </c>
      <c r="F176" s="157" t="s">
        <v>2622</v>
      </c>
      <c r="G176" s="157" t="s">
        <v>2623</v>
      </c>
      <c r="H176" s="5"/>
      <c r="I176" s="268"/>
      <c r="J176" s="269"/>
      <c r="K176" s="269"/>
      <c r="L176" s="270"/>
      <c r="M176" s="250"/>
      <c r="O176" s="8"/>
      <c r="Q176" s="19"/>
      <c r="R176" s="19"/>
      <c r="S176" s="157" t="s">
        <v>2623</v>
      </c>
      <c r="T176" s="19"/>
      <c r="U176" s="19"/>
      <c r="V176" s="19"/>
      <c r="W176" s="19"/>
      <c r="X176" s="19"/>
      <c r="Y176" s="19"/>
      <c r="Z176" s="19"/>
      <c r="AA176" s="19"/>
      <c r="AB176" s="19"/>
    </row>
    <row r="177" spans="1:28" ht="23.25" x14ac:dyDescent="0.25">
      <c r="A177" s="9"/>
      <c r="B177" s="238" t="s">
        <v>2670</v>
      </c>
      <c r="C177" s="238"/>
      <c r="D177" s="238"/>
      <c r="E177" s="24">
        <v>0.02</v>
      </c>
      <c r="F177" s="171">
        <v>0.03</v>
      </c>
      <c r="G177" s="172">
        <f>IF(F177&gt;0,SUM(E177+F177),"")</f>
        <v>0.05</v>
      </c>
      <c r="H177" s="5"/>
      <c r="I177" s="229" t="s">
        <v>2672</v>
      </c>
      <c r="J177" s="230"/>
      <c r="K177" s="230"/>
      <c r="L177" s="231"/>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8" t="s">
        <v>1165</v>
      </c>
      <c r="C178" s="238"/>
      <c r="D178" s="238"/>
      <c r="E178" s="24">
        <v>0.02</v>
      </c>
      <c r="F178" s="69"/>
      <c r="G178" s="156" t="str">
        <f>IF(F178&gt;0,SUM(E178+F178),"")</f>
        <v/>
      </c>
      <c r="H178" s="5"/>
      <c r="I178" s="229" t="s">
        <v>1169</v>
      </c>
      <c r="J178" s="230"/>
      <c r="K178" s="23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8" t="s">
        <v>1166</v>
      </c>
      <c r="C179" s="238"/>
      <c r="D179" s="238"/>
      <c r="E179" s="24">
        <v>0.02</v>
      </c>
      <c r="F179" s="69"/>
      <c r="G179" s="156" t="str">
        <f>IF(F179&gt;0,SUM(E179+F179),"")</f>
        <v/>
      </c>
      <c r="H179" s="5"/>
      <c r="I179" s="229" t="s">
        <v>1170</v>
      </c>
      <c r="J179" s="230"/>
      <c r="K179" s="23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8" t="s">
        <v>1167</v>
      </c>
      <c r="C180" s="238"/>
      <c r="D180" s="238"/>
      <c r="E180" s="24">
        <v>0.03</v>
      </c>
      <c r="F180" s="69"/>
      <c r="G180" s="156" t="str">
        <f>IF(F180&gt;0,SUM(E180+F180),"")</f>
        <v/>
      </c>
      <c r="H180" s="5"/>
      <c r="I180" s="229" t="s">
        <v>1171</v>
      </c>
      <c r="J180" s="230"/>
      <c r="K180" s="23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9" t="s">
        <v>1172</v>
      </c>
      <c r="J181" s="230"/>
      <c r="K181" s="23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39" t="s">
        <v>2633</v>
      </c>
      <c r="L183" s="239"/>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1" t="s">
        <v>18</v>
      </c>
      <c r="B186" s="212"/>
      <c r="C186" s="212"/>
      <c r="D186" s="212"/>
      <c r="E186" s="212"/>
      <c r="F186" s="212"/>
      <c r="G186" s="212"/>
      <c r="H186" s="212"/>
      <c r="I186" s="212"/>
      <c r="J186" s="212"/>
      <c r="K186" s="212"/>
      <c r="L186" s="212"/>
      <c r="M186" s="212"/>
      <c r="N186" s="212"/>
      <c r="O186" s="216"/>
      <c r="P186" s="77"/>
    </row>
    <row r="187" spans="1:28" ht="15" customHeight="1" x14ac:dyDescent="0.25">
      <c r="A187" s="232" t="s">
        <v>19</v>
      </c>
      <c r="B187" s="233"/>
      <c r="C187" s="233"/>
      <c r="D187" s="233"/>
      <c r="E187" s="233"/>
      <c r="F187" s="233"/>
      <c r="G187" s="233"/>
      <c r="H187" s="233"/>
      <c r="I187" s="233"/>
      <c r="J187" s="233"/>
      <c r="K187" s="233"/>
      <c r="L187" s="233"/>
      <c r="M187" s="233"/>
      <c r="N187" s="233"/>
      <c r="O187" s="234"/>
    </row>
    <row r="188" spans="1:28" ht="15.75" thickBot="1" x14ac:dyDescent="0.3">
      <c r="A188" s="235"/>
      <c r="B188" s="236"/>
      <c r="C188" s="236"/>
      <c r="D188" s="236"/>
      <c r="E188" s="236"/>
      <c r="F188" s="236"/>
      <c r="G188" s="236"/>
      <c r="H188" s="236"/>
      <c r="I188" s="236"/>
      <c r="J188" s="236"/>
      <c r="K188" s="236"/>
      <c r="L188" s="236"/>
      <c r="M188" s="236"/>
      <c r="N188" s="236"/>
      <c r="O188" s="23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4" t="s">
        <v>2641</v>
      </c>
      <c r="C190" s="25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1" t="s">
        <v>29</v>
      </c>
      <c r="B195" s="212"/>
      <c r="C195" s="212"/>
      <c r="D195" s="212"/>
      <c r="E195" s="212"/>
      <c r="F195" s="212"/>
      <c r="G195" s="212"/>
      <c r="H195" s="212"/>
      <c r="I195" s="212"/>
      <c r="J195" s="212"/>
      <c r="K195" s="212"/>
      <c r="L195" s="212"/>
      <c r="M195" s="212"/>
      <c r="N195" s="212"/>
      <c r="O195" s="216"/>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8" t="s">
        <v>2663</v>
      </c>
      <c r="C197" s="228"/>
      <c r="D197" s="228"/>
      <c r="E197" s="228"/>
      <c r="F197" s="228"/>
      <c r="G197" s="228"/>
      <c r="H197" s="228"/>
      <c r="I197" s="228"/>
      <c r="J197" s="228"/>
      <c r="K197" s="228"/>
      <c r="L197" s="228"/>
      <c r="M197" s="228"/>
      <c r="N197" s="228"/>
      <c r="O197" s="8"/>
    </row>
    <row r="198" spans="1:18" x14ac:dyDescent="0.25">
      <c r="A198" s="9"/>
      <c r="B198" s="251"/>
      <c r="C198" s="251"/>
      <c r="D198" s="251"/>
      <c r="E198" s="251"/>
      <c r="F198" s="251"/>
      <c r="G198" s="251"/>
      <c r="H198" s="251"/>
      <c r="I198" s="251"/>
      <c r="J198" s="251"/>
      <c r="K198" s="251"/>
      <c r="L198" s="251"/>
      <c r="M198" s="251"/>
      <c r="N198" s="251"/>
      <c r="O198" s="8"/>
    </row>
    <row r="199" spans="1:18" x14ac:dyDescent="0.25">
      <c r="A199" s="9"/>
      <c r="B199" s="252" t="s">
        <v>2653</v>
      </c>
      <c r="C199" s="253"/>
      <c r="D199" s="253"/>
      <c r="E199" s="253"/>
      <c r="F199" s="253"/>
      <c r="G199" s="253"/>
      <c r="H199" s="253"/>
      <c r="I199" s="253"/>
      <c r="J199" s="253"/>
      <c r="K199" s="253"/>
      <c r="L199" s="253"/>
      <c r="M199" s="253"/>
      <c r="N199" s="25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64">
        <f ca="1">NOW()</f>
        <v>44194.968240393522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7" t="str">
        <f>HYPERLINK("#Integrante_6!A109","CAPACIDAD RESIDUAL")</f>
        <v>CAPACIDAD RESIDUAL</v>
      </c>
      <c r="F8" s="218"/>
      <c r="G8" s="219"/>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7" t="str">
        <f>HYPERLINK("#Integrante_6!A162","TALENTO HUMANO")</f>
        <v>TALENTO HUMANO</v>
      </c>
      <c r="F9" s="218"/>
      <c r="G9" s="219"/>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7" t="str">
        <f>HYPERLINK("#Integrante_6!F162","INFRAESTRUCTURA")</f>
        <v>INFRAESTRUCTURA</v>
      </c>
      <c r="F10" s="218"/>
      <c r="G10" s="219"/>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10" t="s">
        <v>8</v>
      </c>
      <c r="M15" s="21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20"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20"/>
      <c r="I20" s="142"/>
      <c r="J20" s="143"/>
      <c r="K20" s="144"/>
      <c r="L20" s="145"/>
      <c r="M20" s="145"/>
      <c r="N20" s="128">
        <f>+(M20-L20)/30</f>
        <v>0</v>
      </c>
      <c r="O20" s="131"/>
      <c r="U20" s="127"/>
      <c r="V20" s="106">
        <f ca="1">NOW()</f>
        <v>44194.968240509261</v>
      </c>
      <c r="W20" s="106">
        <f ca="1">NOW()</f>
        <v>44194.968240509261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214" t="e">
        <f>VLOOKUP(B20,EAS!A2:B1439,2,0)</f>
        <v>#N/A</v>
      </c>
      <c r="C38" s="214"/>
      <c r="D38" s="214"/>
      <c r="E38" s="214"/>
      <c r="F38" s="214"/>
      <c r="G38" s="5"/>
      <c r="H38" s="125"/>
      <c r="I38" s="224" t="s">
        <v>7</v>
      </c>
      <c r="J38" s="224"/>
      <c r="K38" s="224"/>
      <c r="L38" s="224"/>
      <c r="M38" s="224"/>
      <c r="N38" s="224"/>
      <c r="O38" s="126"/>
    </row>
    <row r="39" spans="1:16" ht="42.95" customHeight="1" thickBot="1" x14ac:dyDescent="0.3">
      <c r="A39" s="10"/>
      <c r="B39" s="11"/>
      <c r="C39" s="11"/>
      <c r="D39" s="11"/>
      <c r="E39" s="11"/>
      <c r="F39" s="11"/>
      <c r="G39" s="11"/>
      <c r="H39" s="10"/>
      <c r="I39" s="274"/>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7"/>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7"/>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7"/>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1" t="s">
        <v>13</v>
      </c>
      <c r="B162" s="212"/>
      <c r="C162" s="212"/>
      <c r="D162" s="212"/>
      <c r="E162" s="216"/>
      <c r="F162" s="212" t="s">
        <v>15</v>
      </c>
      <c r="G162" s="212"/>
      <c r="H162" s="212"/>
      <c r="I162" s="211" t="s">
        <v>16</v>
      </c>
      <c r="J162" s="212"/>
      <c r="K162" s="212"/>
      <c r="L162" s="212"/>
      <c r="M162" s="212"/>
      <c r="N162" s="212"/>
      <c r="O162" s="216"/>
      <c r="P162" s="77"/>
    </row>
    <row r="163" spans="1:28" ht="51.75" customHeight="1" x14ac:dyDescent="0.25">
      <c r="A163" s="257" t="s">
        <v>2664</v>
      </c>
      <c r="B163" s="258"/>
      <c r="C163" s="258"/>
      <c r="D163" s="258"/>
      <c r="E163" s="259"/>
      <c r="F163" s="260" t="s">
        <v>2665</v>
      </c>
      <c r="G163" s="260"/>
      <c r="H163" s="260"/>
      <c r="I163" s="257" t="s">
        <v>2635</v>
      </c>
      <c r="J163" s="258"/>
      <c r="K163" s="258"/>
      <c r="L163" s="258"/>
      <c r="M163" s="258"/>
      <c r="N163" s="258"/>
      <c r="O163" s="25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3" t="s">
        <v>2618</v>
      </c>
      <c r="C165" s="213"/>
      <c r="D165" s="213"/>
      <c r="E165" s="8"/>
      <c r="F165" s="5"/>
      <c r="G165" s="261" t="s">
        <v>2618</v>
      </c>
      <c r="H165" s="261"/>
      <c r="I165" s="262" t="s">
        <v>1164</v>
      </c>
      <c r="J165" s="263"/>
      <c r="K165" s="263"/>
      <c r="L165" s="263"/>
      <c r="M165" s="263"/>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64" t="s">
        <v>2648</v>
      </c>
      <c r="J167" s="265"/>
      <c r="K167" s="265"/>
      <c r="L167" s="265"/>
      <c r="M167" s="265"/>
      <c r="N167" s="265"/>
      <c r="O167" s="266"/>
      <c r="U167" s="51"/>
    </row>
    <row r="168" spans="1:28" x14ac:dyDescent="0.25">
      <c r="A168" s="9"/>
      <c r="B168" s="275" t="s">
        <v>2662</v>
      </c>
      <c r="C168" s="275"/>
      <c r="D168" s="275"/>
      <c r="E168" s="8"/>
      <c r="F168" s="5"/>
      <c r="H168" s="82" t="s">
        <v>2661</v>
      </c>
      <c r="I168" s="264"/>
      <c r="J168" s="265"/>
      <c r="K168" s="265"/>
      <c r="L168" s="265"/>
      <c r="M168" s="265"/>
      <c r="N168" s="265"/>
      <c r="O168" s="26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6"/>
      <c r="P172" s="77"/>
    </row>
    <row r="173" spans="1:28" ht="15" customHeight="1" x14ac:dyDescent="0.25">
      <c r="A173" s="232" t="s">
        <v>2676</v>
      </c>
      <c r="B173" s="233"/>
      <c r="C173" s="233"/>
      <c r="D173" s="233"/>
      <c r="E173" s="233"/>
      <c r="F173" s="233"/>
      <c r="G173" s="233"/>
      <c r="H173" s="233"/>
      <c r="I173" s="233"/>
      <c r="J173" s="233"/>
      <c r="K173" s="233"/>
      <c r="L173" s="233"/>
      <c r="M173" s="233"/>
      <c r="N173" s="233"/>
      <c r="O173" s="234"/>
    </row>
    <row r="174" spans="1:28" ht="24" thickBot="1" x14ac:dyDescent="0.3">
      <c r="A174" s="235"/>
      <c r="B174" s="236"/>
      <c r="C174" s="236"/>
      <c r="D174" s="236"/>
      <c r="E174" s="236"/>
      <c r="F174" s="236"/>
      <c r="G174" s="236"/>
      <c r="H174" s="236"/>
      <c r="I174" s="236"/>
      <c r="J174" s="236"/>
      <c r="K174" s="236"/>
      <c r="L174" s="236"/>
      <c r="M174" s="236"/>
      <c r="N174" s="236"/>
      <c r="O174" s="23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7" t="s">
        <v>2670</v>
      </c>
      <c r="C176" s="267"/>
      <c r="D176" s="267"/>
      <c r="E176" s="267"/>
      <c r="F176" s="267"/>
      <c r="G176" s="267"/>
      <c r="H176" s="20"/>
      <c r="I176" s="271" t="s">
        <v>2674</v>
      </c>
      <c r="J176" s="272"/>
      <c r="K176" s="272"/>
      <c r="L176" s="272"/>
      <c r="M176" s="272"/>
      <c r="O176" s="178" t="str">
        <f>HYPERLINK("#Integrante_6!A1","INICIO")</f>
        <v>INICIO</v>
      </c>
      <c r="Q176" s="19"/>
      <c r="R176" s="19"/>
      <c r="S176" s="19"/>
      <c r="T176" s="19"/>
      <c r="U176" s="19"/>
      <c r="V176" s="19"/>
      <c r="W176" s="19"/>
      <c r="X176" s="19"/>
      <c r="Y176" s="19"/>
      <c r="Z176" s="19"/>
      <c r="AA176" s="19"/>
      <c r="AB176" s="19"/>
    </row>
    <row r="177" spans="1:28" ht="23.25" x14ac:dyDescent="0.25">
      <c r="A177" s="9"/>
      <c r="B177" s="240" t="s">
        <v>17</v>
      </c>
      <c r="C177" s="241"/>
      <c r="D177" s="242"/>
      <c r="E177" s="271" t="s">
        <v>2620</v>
      </c>
      <c r="F177" s="272"/>
      <c r="G177" s="273"/>
      <c r="H177" s="5"/>
      <c r="I177" s="240" t="s">
        <v>17</v>
      </c>
      <c r="J177" s="241"/>
      <c r="K177" s="241"/>
      <c r="L177" s="242"/>
      <c r="M177" s="249" t="s">
        <v>2679</v>
      </c>
      <c r="O177" s="8"/>
      <c r="Q177" s="19"/>
      <c r="R177" s="19"/>
      <c r="S177" s="157"/>
      <c r="T177" s="19"/>
      <c r="U177" s="19"/>
      <c r="V177" s="19"/>
      <c r="W177" s="19"/>
      <c r="X177" s="19"/>
      <c r="Y177" s="19"/>
      <c r="Z177" s="19"/>
      <c r="AA177" s="19"/>
      <c r="AB177" s="19"/>
    </row>
    <row r="178" spans="1:28" ht="23.25" x14ac:dyDescent="0.25">
      <c r="A178" s="9"/>
      <c r="B178" s="268"/>
      <c r="C178" s="269"/>
      <c r="D178" s="270"/>
      <c r="E178" s="157" t="s">
        <v>2621</v>
      </c>
      <c r="F178" s="157" t="s">
        <v>2622</v>
      </c>
      <c r="G178" s="157" t="s">
        <v>2623</v>
      </c>
      <c r="H178" s="5"/>
      <c r="I178" s="268"/>
      <c r="J178" s="269"/>
      <c r="K178" s="269"/>
      <c r="L178" s="270"/>
      <c r="M178" s="250"/>
      <c r="O178" s="8"/>
      <c r="Q178" s="19"/>
      <c r="R178" s="19"/>
      <c r="S178" s="157" t="s">
        <v>2623</v>
      </c>
      <c r="T178" s="19"/>
      <c r="U178" s="19"/>
      <c r="V178" s="19"/>
      <c r="W178" s="19"/>
      <c r="X178" s="19"/>
      <c r="Y178" s="19"/>
      <c r="Z178" s="19"/>
      <c r="AA178" s="19"/>
      <c r="AB178" s="19"/>
    </row>
    <row r="179" spans="1:28" ht="23.25" x14ac:dyDescent="0.25">
      <c r="A179" s="9"/>
      <c r="B179" s="238" t="s">
        <v>2670</v>
      </c>
      <c r="C179" s="238"/>
      <c r="D179" s="238"/>
      <c r="E179" s="24">
        <v>0.02</v>
      </c>
      <c r="F179" s="171"/>
      <c r="G179" s="172" t="str">
        <f>IF(F179&gt;0,SUM(E179+F179),"")</f>
        <v/>
      </c>
      <c r="H179" s="5"/>
      <c r="I179" s="229" t="s">
        <v>2672</v>
      </c>
      <c r="J179" s="230"/>
      <c r="K179" s="230"/>
      <c r="L179" s="23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8" t="s">
        <v>1165</v>
      </c>
      <c r="C180" s="238"/>
      <c r="D180" s="238"/>
      <c r="E180" s="24">
        <v>0.02</v>
      </c>
      <c r="F180" s="69"/>
      <c r="G180" s="156" t="str">
        <f>IF(F180&gt;0,SUM(E180+F180),"")</f>
        <v/>
      </c>
      <c r="H180" s="5"/>
      <c r="I180" s="229" t="s">
        <v>1169</v>
      </c>
      <c r="J180" s="230"/>
      <c r="K180" s="23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56" t="str">
        <f>IF(F181&gt;0,SUM(E181+F181),"")</f>
        <v/>
      </c>
      <c r="H181" s="5"/>
      <c r="I181" s="229" t="s">
        <v>1170</v>
      </c>
      <c r="J181" s="230"/>
      <c r="K181" s="23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56" t="str">
        <f>IF(F182&gt;0,SUM(E182+F182),"")</f>
        <v/>
      </c>
      <c r="H182" s="5"/>
      <c r="I182" s="229" t="s">
        <v>1171</v>
      </c>
      <c r="J182" s="230"/>
      <c r="K182" s="23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9" t="s">
        <v>1172</v>
      </c>
      <c r="J183" s="230"/>
      <c r="K183" s="23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9" t="s">
        <v>2633</v>
      </c>
      <c r="L185" s="239"/>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6"/>
      <c r="P188" s="77"/>
    </row>
    <row r="189" spans="1:28" ht="15" customHeight="1" x14ac:dyDescent="0.25">
      <c r="A189" s="232" t="s">
        <v>19</v>
      </c>
      <c r="B189" s="233"/>
      <c r="C189" s="233"/>
      <c r="D189" s="233"/>
      <c r="E189" s="233"/>
      <c r="F189" s="233"/>
      <c r="G189" s="233"/>
      <c r="H189" s="233"/>
      <c r="I189" s="233"/>
      <c r="J189" s="233"/>
      <c r="K189" s="233"/>
      <c r="L189" s="233"/>
      <c r="M189" s="233"/>
      <c r="N189" s="233"/>
      <c r="O189" s="234"/>
    </row>
    <row r="190" spans="1:28" ht="15.75" thickBot="1" x14ac:dyDescent="0.3">
      <c r="A190" s="235"/>
      <c r="B190" s="236"/>
      <c r="C190" s="236"/>
      <c r="D190" s="236"/>
      <c r="E190" s="236"/>
      <c r="F190" s="236"/>
      <c r="G190" s="236"/>
      <c r="H190" s="236"/>
      <c r="I190" s="236"/>
      <c r="J190" s="236"/>
      <c r="K190" s="236"/>
      <c r="L190" s="236"/>
      <c r="M190" s="236"/>
      <c r="N190" s="236"/>
      <c r="O190" s="23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4" t="s">
        <v>2641</v>
      </c>
      <c r="C192" s="25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6"/>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8" t="s">
        <v>2663</v>
      </c>
      <c r="C199" s="228"/>
      <c r="D199" s="228"/>
      <c r="E199" s="228"/>
      <c r="F199" s="228"/>
      <c r="G199" s="228"/>
      <c r="H199" s="228"/>
      <c r="I199" s="228"/>
      <c r="J199" s="228"/>
      <c r="K199" s="228"/>
      <c r="L199" s="228"/>
      <c r="M199" s="228"/>
      <c r="N199" s="228"/>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2653</v>
      </c>
      <c r="C201" s="253"/>
      <c r="D201" s="253"/>
      <c r="E201" s="253"/>
      <c r="F201" s="253"/>
      <c r="G201" s="253"/>
      <c r="H201" s="253"/>
      <c r="I201" s="253"/>
      <c r="J201" s="253"/>
      <c r="K201" s="253"/>
      <c r="L201" s="253"/>
      <c r="M201" s="253"/>
      <c r="N201" s="25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2020-12-11T17:12:38Z</cp:lastPrinted>
  <dcterms:created xsi:type="dcterms:W3CDTF">2020-10-14T21:57:42Z</dcterms:created>
  <dcterms:modified xsi:type="dcterms:W3CDTF">2020-12-30T04:14:32Z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