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PRIMERA INFANCIA CONSORCIO\ASOFAMCORE\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255" windowHeight="67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<sst xmlns="http://schemas.openxmlformats.org/spreadsheetml/2006/main" count="3112" uniqueCount="2701">
  <si>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</si>
  <si>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</si>
  <si>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</si>
  <si>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</si>
  <si>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</si>
  <si>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</si>
  <si>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</si>
  <si>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</si>
  <si>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</si>
  <si>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</si>
  <si>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</si>
  <si>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</si>
  <si>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</si>
  <si>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</si>
  <si>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</si>
  <si>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</si>
  <si>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</si>
  <si>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</si>
  <si>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</si>
  <si>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</si>
  <si>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</si>
  <si>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</si>
  <si>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</si>
  <si>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</si>
  <si>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</si>
  <si>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</si>
  <si>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</si>
  <si>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</si>
  <si>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</si>
  <si>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</si>
  <si>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</si>
  <si>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</si>
  <si>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</si>
  <si>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</si>
  <si>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</si>
  <si>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</si>
  <si>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</si>
  <si>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</si>
  <si>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</si>
  <si>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</si>
  <si>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</si>
  <si>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</si>
  <si>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</si>
  <si>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</si>
  <si>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</si>
  <si>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</si>
  <si>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</si>
  <si>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</si>
  <si>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</si>
  <si>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</si>
  <si>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</si>
  <si>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</si>
  <si>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</si>
  <si>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</si>
  <si>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</si>
  <si>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</si>
  <si>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</si>
  <si>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</si>
  <si>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</si>
  <si>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</si>
  <si>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</si>
  <si>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</si>
  <si>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</si>
  <si>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</si>
  <si>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</si>
  <si>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</si>
  <si>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</si>
  <si>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</si>
  <si>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</si>
  <si>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</si>
  <si>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</si>
  <si>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</si>
  <si>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</si>
  <si>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</si>
  <si>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</si>
  <si>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</si>
  <si>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</si>
  <si>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</si>
  <si>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</si>
  <si>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</si>
  <si>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</si>
  <si>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</si>
  <si>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</si>
  <si>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</si>
  <si>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</si>
  <si>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</si>
  <si>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</si>
  <si>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</si>
  <si>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</si>
  <si>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</si>
  <si>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</si>
  <si>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</si>
  <si>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</si>
  <si>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</si>
  <si>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</si>
  <si>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</si>
  <si>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</si>
  <si>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</si>
  <si>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</si>
  <si>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</si>
  <si>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</si>
  <si>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</si>
  <si>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</si>
  <si>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</si>
  <si>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</si>
  <si>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</si>
  <si>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</si>
  <si>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</si>
  <si>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</si>
  <si>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</si>
  <si>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</si>
  <si>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</si>
  <si>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</si>
  <si>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</si>
  <si>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</si>
  <si>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</si>
  <si>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</si>
  <si>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</si>
  <si>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</si>
  <si>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</si>
  <si>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</si>
  <si>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</si>
  <si>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</si>
  <si>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</si>
  <si>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</si>
  <si>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</si>
  <si>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</si>
  <si>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</si>
  <si>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</si>
  <si>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</si>
  <si>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</si>
  <si>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</si>
  <si>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</si>
  <si>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</si>
  <si>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</si>
  <si>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</si>
  <si>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</si>
  <si>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</si>
  <si>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</si>
  <si>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</si>
  <si>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</si>
  <si>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</si>
  <si>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</si>
  <si>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</si>
  <si>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</si>
  <si>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</si>
  <si>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</si>
  <si>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</si>
  <si>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</si>
  <si>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</si>
  <si>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</si>
  <si>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</si>
  <si>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</si>
  <si>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</si>
  <si>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</si>
  <si>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</si>
  <si>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</si>
  <si>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</si>
  <si>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</si>
  <si>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</si>
  <si>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</si>
  <si>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</si>
  <si>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</si>
  <si>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</si>
  <si>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</si>
  <si>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</si>
  <si>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</si>
  <si>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</si>
  <si>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</si>
  <si>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</si>
  <si>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</si>
  <si>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</si>
  <si>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</si>
  <si>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</si>
  <si>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</si>
  <si>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</si>
  <si>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</si>
  <si>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</si>
  <si>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</si>
  <si>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</si>
  <si>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</si>
  <si>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</si>
  <si>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</si>
  <si>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</si>
  <si>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</si>
  <si>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</si>
  <si>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</si>
  <si>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</si>
  <si>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</si>
  <si>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</si>
  <si>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</si>
  <si>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</si>
  <si>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</si>
  <si>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</si>
  <si>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</si>
  <si>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</si>
  <si>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</si>
  <si>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</si>
  <si>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</si>
  <si>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</si>
  <si>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</si>
  <si>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</si>
  <si>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</si>
  <si>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</si>
  <si>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</si>
  <si>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</si>
  <si>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</si>
  <si>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</si>
  <si>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</si>
  <si>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</si>
  <si>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</si>
  <si>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</si>
  <si>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</si>
  <si>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</si>
  <si>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</si>
  <si>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</si>
  <si>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</si>
  <si>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</si>
  <si>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</si>
  <si>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</si>
  <si>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</si>
  <si>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</si>
  <si>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</si>
  <si>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</si>
  <si>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</si>
  <si>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</si>
  <si>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</si>
  <si>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</si>
  <si>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</si>
  <si>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</si>
  <si>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</si>
  <si>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</si>
  <si>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</si>
  <si>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</si>
  <si>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</si>
  <si>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</si>
  <si>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</si>
  <si>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</si>
  <si>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</si>
  <si>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</si>
  <si>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</si>
  <si>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</si>
  <si>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</si>
  <si>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</si>
  <si>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</si>
  <si>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</si>
  <si>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</si>
  <si>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</si>
  <si>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</si>
  <si>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</si>
  <si>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</si>
  <si>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</si>
  <si>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</si>
  <si>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</si>
  <si>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</si>
  <si>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</si>
  <si>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</si>
  <si>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</si>
  <si>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</si>
  <si>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</si>
  <si>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</si>
  <si>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</si>
  <si>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</si>
  <si>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</si>
  <si>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</si>
  <si>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</si>
  <si>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</si>
  <si>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</si>
  <si>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</si>
  <si>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</si>
  <si>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</si>
  <si>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</si>
  <si>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</si>
  <si>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</si>
  <si>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</si>
  <si>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</si>
  <si>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</si>
  <si>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</si>
  <si>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</si>
  <si>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</si>
  <si>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</si>
  <si>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</si>
  <si>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</si>
  <si>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</si>
  <si>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</si>
  <si>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</si>
  <si>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</si>
  <si>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</si>
  <si>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</si>
  <si>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</si>
  <si>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</si>
  <si>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</si>
  <si>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</si>
  <si>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</si>
  <si>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</si>
  <si>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</si>
  <si>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</si>
  <si>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</si>
  <si>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</si>
  <si>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</si>
  <si>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</si>
  <si>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</si>
  <si>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</si>
  <si>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</si>
  <si>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</si>
  <si>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</si>
  <si>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</si>
  <si>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</si>
  <si>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</si>
  <si>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</si>
  <si>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</si>
  <si>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</si>
  <si>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</si>
  <si>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</si>
  <si>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</si>
  <si>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</si>
  <si>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</si>
  <si>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</si>
  <si>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</si>
  <si>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</si>
  <si>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</si>
  <si>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</si>
  <si>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</si>
  <si>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</si>
  <si>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</si>
  <si>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</si>
  <si>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</si>
  <si>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</si>
  <si>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</si>
  <si>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</si>
  <si>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</si>
  <si>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</si>
  <si>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</si>
  <si>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</si>
  <si>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</si>
  <si>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</si>
  <si>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</si>
  <si>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</si>
  <si>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</si>
  <si>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</si>
  <si>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</si>
  <si>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</si>
  <si>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</si>
  <si>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</si>
  <si>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</si>
  <si>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</si>
  <si>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</si>
  <si>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</si>
  <si>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</si>
  <si>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</si>
  <si>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</si>
  <si>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</si>
  <si>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</si>
  <si>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</si>
  <si>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</si>
  <si>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</si>
  <si>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</si>
  <si>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</si>
  <si>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</si>
  <si>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</si>
  <si>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</si>
  <si>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</si>
  <si>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</si>
  <si>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</si>
  <si>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</si>
  <si>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</si>
  <si>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</si>
  <si>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</si>
  <si>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</si>
  <si>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</si>
  <si>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</si>
  <si>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</si>
  <si>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</si>
  <si>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</si>
  <si>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</si>
  <si>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</si>
  <si>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</si>
  <si>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</si>
  <si>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</si>
  <si>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</si>
  <si>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</si>
  <si>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</si>
  <si>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</si>
  <si>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</si>
  <si>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</si>
  <si>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</si>
  <si>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</si>
  <si>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</si>
  <si>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</si>
  <si>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</si>
  <si>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</si>
  <si>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</si>
  <si>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</si>
  <si>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</si>
  <si>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</si>
  <si>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</si>
  <si>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</si>
  <si>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</si>
  <si>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</si>
  <si>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</si>
  <si>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</si>
  <si>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</si>
  <si>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</si>
  <si>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</si>
  <si>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</si>
  <si>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</si>
  <si>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</si>
  <si>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</si>
  <si>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</si>
  <si>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</si>
  <si>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</si>
  <si>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</si>
  <si>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</si>
  <si>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</si>
  <si>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</si>
  <si>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</si>
  <si>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</si>
  <si>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</si>
  <si>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</si>
  <si>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</si>
  <si>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</si>
  <si>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</si>
  <si>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</si>
  <si>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</si>
  <si>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</si>
  <si>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</si>
  <si>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</si>
  <si>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</si>
  <si>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</si>
  <si>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</si>
  <si>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</si>
  <si>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</si>
  <si>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</si>
  <si>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</si>
  <si>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</si>
  <si>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</si>
  <si>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</si>
  <si>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</si>
  <si>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</si>
  <si>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</si>
  <si>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</si>
  <si>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</si>
  <si>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</si>
  <si>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</si>
  <si>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</si>
  <si>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</si>
  <si>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</si>
  <si>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</si>
  <si>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</si>
  <si>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</si>
  <si>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</si>
  <si>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</si>
  <si>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</si>
  <si>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</si>
  <si>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</si>
  <si>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</si>
  <si>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</si>
  <si>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</si>
  <si>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</si>
  <si>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</si>
  <si>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</si>
  <si>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</si>
  <si>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</si>
  <si>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</si>
  <si>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</si>
  <si>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</si>
  <si>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</si>
  <si>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</si>
  <si>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</si>
  <si>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</si>
  <si>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</si>
  <si>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</si>
  <si>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</si>
  <si>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</si>
  <si>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</si>
  <si>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</si>
  <si>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</si>
  <si>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</si>
  <si>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</si>
  <si>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</si>
  <si>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</si>
  <si>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</si>
  <si>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</si>
  <si>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</si>
  <si>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</si>
  <si>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</si>
  <si>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</si>
  <si>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</si>
  <si>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</si>
  <si>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</si>
  <si>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</si>
  <si>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</si>
  <si>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</si>
  <si>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</si>
  <si>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</si>
  <si>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</si>
  <si>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</si>
  <si>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</si>
  <si>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</si>
  <si>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</si>
  <si>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</si>
  <si>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</si>
  <si>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</si>
  <si>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</si>
  <si>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</si>
  <si>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</si>
  <si>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</si>
  <si>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</si>
  <si>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</si>
  <si>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</si>
  <si>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</si>
  <si>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</si>
  <si>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</si>
  <si>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</si>
  <si>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</si>
  <si>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</si>
  <si>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</si>
  <si>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</si>
  <si>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</si>
  <si>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</si>
  <si>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</si>
  <si>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</si>
  <si>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</si>
  <si>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</si>
  <si>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</si>
  <si>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</si>
  <si>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</si>
  <si>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</si>
  <si>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</si>
  <si>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</si>
  <si>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</si>
  <si>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</si>
  <si>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</si>
  <si>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</si>
  <si>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</si>
  <si>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</si>
  <si>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</si>
  <si>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</si>
  <si>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</si>
  <si>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</si>
  <si>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</si>
  <si>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</si>
  <si>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</si>
  <si>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</si>
  <si>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</si>
  <si>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</si>
  <si>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</si>
  <si>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</si>
  <si>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</si>
  <si>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</si>
  <si>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</si>
  <si>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</si>
  <si>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</si>
  <si>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</si>
  <si>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</si>
  <si>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</si>
  <si>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</si>
  <si>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</si>
  <si>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</si>
  <si>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</si>
  <si>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</si>
  <si>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</si>
  <si>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</si>
  <si>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</si>
  <si>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</si>
  <si>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</si>
  <si>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</si>
  <si>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</si>
  <si>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</si>
  <si>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</si>
  <si>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</si>
  <si>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</si>
  <si>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</si>
  <si>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</si>
  <si>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</si>
  <si>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</si>
  <si>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</si>
  <si>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</si>
  <si>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</si>
  <si>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</si>
  <si>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</si>
  <si>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</si>
  <si>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</si>
  <si>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</si>
  <si>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</si>
  <si>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</si>
  <si>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</si>
  <si>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</si>
  <si>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</si>
  <si>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</si>
  <si>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</si>
  <si>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</si>
  <si>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</si>
  <si>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</si>
  <si>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</si>
  <si>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</si>
  <si>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</si>
  <si>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</si>
  <si>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</si>
  <si>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</si>
  <si>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</si>
  <si>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</si>
  <si>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</si>
  <si>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</si>
  <si>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</si>
  <si>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</si>
  <si>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</si>
  <si>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</si>
  <si>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</si>
  <si>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</si>
  <si>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</si>
  <si>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</si>
  <si>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</si>
  <si>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</si>
  <si>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</si>
  <si>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</si>
  <si>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</si>
  <si>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</si>
  <si>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</si>
  <si>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</si>
  <si>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</si>
  <si>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</si>
  <si>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</si>
  <si>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</si>
  <si>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</si>
  <si>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</si>
  <si>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</si>
  <si>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</si>
  <si>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</si>
  <si>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</si>
  <si>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</si>
  <si>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</si>
  <si>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</si>
  <si>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</si>
  <si>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</si>
  <si>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</si>
  <si>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</si>
  <si>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</si>
  <si>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</si>
  <si>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</si>
  <si>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</si>
  <si>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</si>
  <si>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</si>
  <si>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</si>
  <si>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</si>
  <si>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</si>
  <si>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</si>
  <si>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</si>
  <si>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</si>
  <si>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</si>
  <si>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</si>
  <si>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</si>
  <si>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</si>
  <si>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</si>
  <si>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</si>
  <si>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</si>
  <si>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</si>
  <si>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</si>
  <si>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</si>
  <si>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</si>
  <si>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</si>
  <si>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</si>
  <si>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</si>
  <si>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</si>
  <si>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</si>
  <si>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</si>
  <si>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</si>
  <si>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</si>
  <si>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</si>
  <si>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</si>
  <si>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</si>
  <si>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</si>
  <si>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</si>
  <si>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</si>
  <si>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</si>
  <si>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</si>
  <si>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</si>
  <si>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</si>
  <si>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</si>
  <si>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</si>
  <si>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</si>
  <si>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</si>
  <si>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</si>
  <si>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</si>
  <si>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</si>
  <si>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</si>
  <si>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</si>
  <si>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</si>
  <si>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</si>
  <si>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</si>
  <si>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</si>
  <si>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</si>
  <si>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</si>
  <si>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</si>
  <si>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</si>
  <si>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</si>
  <si>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</si>
  <si>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</si>
  <si>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</si>
  <si>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</si>
  <si>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</si>
  <si>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</si>
  <si>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</si>
  <si>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</si>
  <si>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</si>
  <si>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</si>
  <si>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</si>
  <si>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</si>
  <si>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</si>
  <si>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</si>
  <si>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</si>
  <si>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</si>
  <si>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</si>
  <si>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</si>
  <si>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</si>
  <si>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</si>
  <si>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</si>
  <si>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</si>
  <si>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</si>
  <si>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</si>
  <si>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</si>
  <si>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</si>
  <si>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</si>
  <si>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</si>
  <si>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</si>
  <si>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</si>
  <si>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</si>
  <si>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</si>
  <si>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</si>
  <si>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</si>
  <si>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</si>
  <si>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</si>
  <si>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</si>
  <si>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</si>
  <si>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</si>
  <si>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</si>
  <si>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</si>
  <si>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</si>
  <si>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</si>
  <si>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</si>
  <si>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</si>
  <si>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</si>
  <si>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</si>
  <si>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</si>
  <si>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</si>
  <si>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</si>
  <si>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</si>
  <si>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</si>
  <si>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</si>
  <si>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</si>
  <si>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</si>
  <si>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</si>
  <si>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</si>
  <si>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</si>
  <si>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</si>
  <si>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</si>
  <si>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</si>
  <si>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</si>
  <si>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</si>
  <si>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</si>
  <si>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</si>
  <si>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</si>
  <si>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</si>
  <si>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</si>
  <si>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</si>
  <si>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</si>
  <si>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</si>
  <si>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</si>
  <si>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</si>
  <si>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</si>
  <si>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</si>
  <si>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</si>
  <si>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</si>
  <si>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</si>
  <si>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</si>
  <si>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</si>
  <si>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</si>
  <si>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</si>
  <si>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</si>
  <si>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</si>
  <si>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</si>
  <si>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</si>
  <si>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</si>
  <si>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</si>
  <si>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</si>
  <si>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</si>
  <si>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</si>
  <si>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</si>
  <si>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</si>
  <si>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</si>
  <si>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</si>
  <si>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</si>
  <si>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</si>
  <si>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</si>
  <si>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</si>
  <si>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</si>
  <si>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</si>
  <si>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</si>
  <si>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</si>
  <si>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</si>
  <si>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</si>
  <si>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</si>
  <si>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</si>
  <si>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</si>
  <si>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</si>
  <si>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</si>
  <si>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</si>
  <si>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</si>
  <si>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</si>
  <si>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</si>
  <si>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</si>
  <si>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</si>
  <si>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</si>
  <si>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</si>
  <si>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</si>
  <si>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</si>
  <si>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</si>
  <si>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</si>
  <si>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</si>
  <si>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</si>
  <si>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</si>
  <si>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</si>
  <si>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</si>
  <si>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</si>
  <si>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</si>
  <si>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</si>
  <si>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</si>
  <si>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</si>
  <si>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</si>
  <si>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</si>
  <si>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</si>
  <si>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</si>
  <si>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</si>
  <si>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</si>
  <si>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</si>
  <si>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</si>
  <si>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</si>
  <si>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</si>
  <si>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</si>
  <si>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</si>
  <si>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</si>
  <si>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</si>
  <si>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</si>
  <si>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</si>
  <si>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</si>
  <si>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</si>
  <si>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</si>
  <si>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</si>
  <si>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</si>
  <si>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</si>
  <si>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</si>
  <si>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</si>
  <si>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</si>
  <si>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</si>
  <si>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</si>
  <si>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</si>
  <si>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</si>
  <si>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</si>
  <si>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</si>
  <si>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</si>
  <si>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</si>
  <si>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</si>
  <si>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</si>
  <si>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</si>
  <si>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</si>
  <si>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</si>
  <si>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</si>
  <si>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</si>
  <si>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</si>
  <si>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</si>
  <si>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</si>
  <si>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</si>
  <si>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</si>
  <si>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</si>
  <si>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</si>
  <si>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</si>
  <si>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</si>
  <si>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</si>
  <si>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</si>
  <si>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</si>
  <si>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</si>
  <si>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</si>
  <si>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</si>
  <si>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</si>
  <si>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</si>
  <si>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</si>
  <si>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</si>
  <si>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</si>
  <si>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</si>
  <si>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</si>
  <si>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</si>
  <si>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</si>
  <si>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</si>
  <si>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</si>
  <si>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</si>
  <si>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</si>
  <si>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</si>
  <si>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</si>
  <si>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</si>
  <si>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</si>
  <si>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</si>
  <si>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</si>
  <si>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</si>
  <si>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</si>
  <si>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</si>
  <si>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</si>
  <si>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</si>
  <si>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</si>
  <si>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</si>
  <si>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</si>
  <si>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</si>
  <si>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</si>
  <si>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</si>
  <si>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</si>
  <si>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</si>
  <si>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</si>
  <si>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</si>
  <si>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</si>
  <si>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</si>
  <si>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</si>
  <si>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</si>
  <si>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</si>
  <si>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</si>
  <si>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</si>
  <si>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</si>
  <si>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</si>
  <si>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</si>
  <si>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</si>
  <si>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</si>
  <si>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</si>
  <si>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</si>
  <si>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</si>
  <si>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</si>
  <si>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</si>
  <si>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</si>
  <si>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</si>
  <si>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</si>
  <si>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</si>
  <si>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</si>
  <si>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</si>
  <si>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</si>
  <si>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</si>
  <si>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</si>
  <si>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</si>
  <si>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</si>
  <si>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</si>
  <si>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</si>
  <si>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</si>
  <si>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</si>
  <si>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</si>
  <si>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</si>
  <si>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</si>
  <si>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</si>
  <si>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</si>
  <si>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</si>
  <si>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</si>
  <si>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</si>
  <si>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</si>
  <si>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</si>
  <si>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</si>
  <si>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</si>
  <si>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</si>
  <si>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</si>
  <si>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</si>
  <si>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</si>
  <si>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</si>
  <si>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</si>
  <si>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</si>
  <si>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</si>
  <si>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</si>
  <si>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</si>
  <si>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</si>
  <si>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</si>
  <si>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</si>
  <si>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</si>
  <si>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</si>
  <si>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</si>
  <si>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</si>
  <si>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</si>
  <si>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</si>
  <si>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</si>
  <si>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</si>
  <si>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</si>
  <si>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</si>
  <si>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</si>
  <si>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</si>
  <si>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</si>
  <si>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</si>
  <si>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</si>
  <si>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</si>
  <si>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</si>
  <si>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</si>
  <si>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</si>
  <si>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</si>
  <si>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</si>
  <si>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</si>
  <si>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</si>
  <si>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</si>
  <si>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</si>
  <si>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</si>
  <si>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</si>
  <si>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</si>
  <si>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</si>
  <si>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</si>
  <si>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</si>
  <si>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</si>
  <si>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</si>
  <si>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</si>
  <si>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</si>
  <si>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</si>
  <si>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</si>
  <si>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</si>
  <si>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</si>
  <si>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</si>
  <si>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</si>
  <si>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</si>
  <si>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</si>
  <si>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</si>
  <si>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</si>
  <si>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</si>
  <si>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</si>
  <si>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</si>
  <si>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</si>
  <si>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</si>
  <si>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</si>
  <si>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</si>
  <si>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</si>
  <si>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</si>
  <si>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</si>
  <si>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</si>
  <si>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</si>
  <si>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</si>
  <si>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</si>
  <si>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</si>
  <si>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</si>
  <si>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</si>
  <si>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</si>
  <si>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</si>
  <si>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</si>
  <si>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</si>
  <si>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</si>
  <si>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</si>
  <si>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</si>
  <si>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</si>
  <si>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</si>
  <si>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</si>
  <si>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</si>
  <si>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</si>
  <si>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</si>
  <si>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</si>
  <si>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</si>
  <si>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</si>
  <si>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</si>
  <si>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</si>
  <si>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</si>
  <si>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</si>
  <si>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</si>
  <si>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</si>
  <si>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</si>
  <si>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</si>
  <si>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</si>
  <si>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</si>
  <si>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</si>
  <si>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</si>
  <si>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</si>
  <si>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</si>
  <si>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</si>
  <si>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</si>
  <si>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</si>
  <si>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</si>
  <si>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</si>
  <si>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</si>
  <si>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</si>
  <si>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</si>
  <si>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</si>
  <si>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</si>
  <si>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</si>
  <si>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</si>
  <si>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</si>
  <si>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</si>
  <si>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</si>
  <si>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</si>
  <si>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</si>
  <si>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</si>
  <si>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</si>
  <si>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</si>
  <si>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</si>
  <si>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</si>
  <si>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</si>
  <si>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</si>
  <si>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</si>
  <si>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</si>
  <si>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</si>
  <si>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</si>
  <si>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</si>
  <si>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</si>
  <si>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</si>
  <si>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</si>
  <si>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</si>
  <si>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</si>
  <si>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</si>
  <si>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</si>
  <si>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</si>
  <si>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</si>
  <si>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</si>
  <si>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</si>
  <si>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</si>
  <si>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</si>
  <si>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</si>
  <si>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</si>
  <si>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</si>
  <si>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</si>
  <si>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</si>
  <si>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</si>
  <si>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</si>
  <si>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</si>
  <si>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</si>
  <si>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</si>
  <si>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</si>
  <si>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</si>
  <si>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</si>
  <si>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</si>
  <si>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</si>
  <si>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</si>
  <si>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</si>
  <si>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</si>
  <si>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</si>
  <si>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</si>
  <si>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</si>
  <si>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</si>
  <si>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</si>
  <si>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</si>
  <si>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</si>
  <si>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</si>
  <si>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</si>
  <si>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</si>
  <si>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</si>
  <si>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</si>
  <si>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</si>
  <si>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</si>
  <si>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</si>
  <si>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</si>
  <si>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</si>
  <si>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</si>
  <si>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</si>
  <si>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</si>
  <si>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</si>
  <si>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</si>
  <si>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</si>
  <si>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</si>
  <si>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</si>
  <si>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</si>
  <si>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</si>
  <si>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</si>
  <si>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</si>
  <si>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</si>
  <si>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</si>
  <si>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</si>
  <si>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</si>
  <si>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</si>
  <si>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</si>
  <si>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</si>
  <si>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</si>
  <si>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</si>
  <si>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</si>
  <si>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</si>
  <si>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</si>
  <si>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</si>
  <si>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</si>
  <si>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</si>
  <si>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</si>
  <si>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</si>
  <si>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</si>
  <si>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</si>
  <si>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</si>
  <si>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</si>
  <si>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</si>
  <si>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</si>
  <si>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</si>
  <si>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</si>
  <si>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</si>
  <si>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</si>
  <si>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</si>
  <si>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</si>
  <si>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</si>
  <si>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</si>
  <si>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</si>
  <si>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</si>
  <si>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</si>
  <si>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</si>
  <si>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</si>
  <si>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</si>
  <si>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</si>
  <si>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</si>
  <si>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</si>
  <si>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</si>
  <si>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</si>
  <si>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</si>
  <si>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</si>
  <si>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</si>
  <si>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</si>
  <si>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</si>
  <si>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</si>
  <si>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</si>
  <si>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</si>
  <si>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</si>
  <si>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</si>
  <si>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</si>
  <si>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</si>
  <si>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</si>
  <si>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</si>
  <si>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</si>
  <si>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</si>
  <si>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</si>
  <si>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</si>
  <si>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</si>
  <si>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</si>
  <si>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</si>
  <si>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</si>
  <si>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</si>
  <si>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</si>
  <si>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</si>
  <si>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</si>
  <si>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</si>
  <si>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</si>
  <si>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</si>
  <si>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</si>
  <si>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</si>
  <si>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</si>
  <si>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</si>
  <si>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</si>
  <si>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</si>
  <si>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</si>
  <si>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</si>
  <si>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</si>
  <si>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</si>
  <si>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</si>
  <si>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</si>
  <si>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</si>
  <si>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</si>
  <si>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</si>
  <si>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</si>
  <si>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</si>
  <si>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</si>
  <si>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</si>
  <si>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</si>
  <si>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</si>
  <si>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</si>
  <si>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</si>
  <si>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</si>
  <si>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</si>
  <si>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</si>
  <si>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</si>
  <si>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</si>
  <si>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</si>
  <si>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</si>
  <si>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</si>
  <si>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</si>
  <si>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</si>
  <si>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</si>
  <si>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</si>
  <si>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</si>
  <si>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</si>
  <si>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</si>
  <si>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</si>
  <si>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</si>
  <si>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</si>
  <si>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</si>
  <si>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</si>
  <si>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</si>
  <si>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</si>
  <si>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</si>
  <si>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</si>
  <si>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</si>
  <si>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</si>
  <si>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</si>
  <si>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</si>
  <si>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</si>
  <si>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</si>
  <si>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</si>
  <si>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</si>
  <si>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</si>
  <si>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</si>
  <si>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</si>
  <si>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</si>
  <si>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</si>
  <si>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</si>
  <si>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</si>
  <si>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</si>
  <si>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</si>
  <si>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</si>
  <si>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</si>
  <si>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</si>
  <si>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</si>
  <si>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</si>
  <si>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</si>
  <si>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</si>
  <si>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</si>
  <si>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</si>
  <si>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</si>
  <si>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</si>
  <si>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</si>
  <si>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</si>
  <si>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</si>
  <si>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</si>
  <si>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</si>
  <si>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</si>
  <si>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</si>
  <si>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</si>
  <si>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</si>
  <si>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</si>
  <si>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</si>
  <si>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</si>
  <si>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</si>
  <si>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</si>
  <si>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</si>
  <si>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</si>
  <si>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</si>
  <si>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</si>
  <si>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</si>
  <si>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</si>
  <si>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</si>
  <si>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</si>
  <si>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</si>
  <si>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</si>
  <si>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</si>
  <si>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</si>
  <si>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</si>
  <si>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</si>
  <si>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</si>
  <si>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</si>
  <si>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</si>
  <si>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</si>
  <si>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</si>
  <si>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</si>
  <si>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</si>
  <si>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</si>
  <si>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</si>
  <si>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</si>
  <si>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</si>
  <si>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</si>
  <si>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</si>
  <si>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</si>
  <si>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</si>
  <si>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</si>
  <si>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</si>
  <si>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</si>
  <si>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</si>
  <si>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</si>
  <si>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</si>
  <si>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</si>
  <si>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</si>
  <si>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</si>
  <si>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</si>
  <si>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</si>
  <si>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</si>
  <si>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</si>
  <si>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</si>
  <si>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</si>
  <si>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</si>
  <si>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</si>
  <si>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</si>
  <si>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</si>
  <si>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</si>
  <si>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</si>
  <si>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</si>
  <si>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</si>
  <si>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</si>
  <si>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</si>
  <si>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</si>
  <si>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</si>
  <si>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</si>
  <si>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</si>
  <si>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</si>
  <si>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</si>
  <si>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</si>
  <si>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</si>
  <si>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</si>
  <si>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</si>
  <si>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</si>
  <si>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</si>
  <si>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</si>
  <si>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</si>
  <si>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</si>
  <si>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</si>
  <si>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</si>
  <si>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</si>
  <si>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</si>
  <si>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</si>
  <si>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</si>
  <si>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</si>
  <si>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</si>
  <si>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</si>
  <si>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</si>
  <si>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</si>
  <si>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</si>
  <si>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</si>
  <si>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</si>
  <si>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</si>
  <si>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</si>
  <si>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</si>
  <si>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</si>
  <si>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</si>
  <si>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</si>
  <si>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</si>
  <si>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</si>
  <si>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</si>
  <si>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</si>
  <si>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</si>
  <si>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</si>
  <si>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</si>
  <si>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</si>
  <si>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</si>
  <si>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</si>
  <si>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</si>
  <si>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</si>
  <si>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</si>
  <si>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</si>
  <si>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</si>
  <si>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</si>
  <si>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</si>
  <si>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</si>
  <si>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</si>
  <si>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</si>
  <si>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</si>
  <si>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</si>
  <si>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</si>
  <si>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</si>
  <si>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</si>
  <si>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</si>
  <si>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</si>
  <si>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</si>
  <si>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</si>
  <si>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</si>
  <si>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</si>
  <si>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</si>
  <si>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</si>
  <si>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</si>
  <si>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</si>
  <si>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</si>
  <si>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</si>
  <si>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</si>
  <si>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</si>
  <si>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</si>
  <si>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</si>
  <si>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</si>
  <si>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</si>
  <si>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</si>
  <si>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</si>
  <si>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</si>
  <si>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</si>
  <si>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</si>
  <si>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</si>
  <si>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</si>
  <si>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</si>
  <si>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</si>
  <si>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</si>
  <si>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</si>
  <si>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</si>
  <si>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</si>
  <si>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</si>
  <si>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</si>
  <si>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</si>
  <si>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</si>
  <si>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</si>
  <si>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</si>
  <si>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</si>
  <si>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</si>
  <si>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</si>
  <si>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</si>
  <si>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</si>
  <si>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</si>
  <si>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</si>
  <si>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</si>
  <si>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</si>
  <si>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</si>
  <si>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</si>
  <si>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</si>
  <si>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</si>
  <si>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</si>
  <si>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</si>
  <si>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</si>
  <si>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</si>
  <si>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</si>
  <si>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</si>
  <si>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</si>
  <si>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</si>
  <si>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</si>
  <si>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</si>
  <si>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</si>
  <si>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</si>
  <si>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</si>
  <si>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</si>
  <si>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</si>
  <si>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</si>
  <si>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</si>
  <si>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</si>
  <si>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</si>
  <si>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</si>
  <si>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</si>
  <si>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</si>
  <si>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</si>
  <si>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</si>
  <si>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</si>
  <si>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</si>
  <si>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</si>
  <si>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</si>
  <si>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</si>
  <si>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</si>
  <si>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</si>
  <si>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</si>
  <si>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</si>
  <si>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</si>
  <si>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</si>
  <si>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</si>
  <si>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</si>
  <si>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</si>
  <si>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</si>
  <si>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</si>
  <si>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</si>
  <si>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</si>
  <si>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</si>
  <si>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</si>
  <si>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</si>
  <si>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</si>
  <si>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</si>
  <si>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</si>
  <si>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</si>
  <si>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</si>
  <si>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</si>
  <si>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</si>
  <si>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</si>
  <si>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</si>
  <si>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</si>
  <si>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</si>
  <si>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</si>
  <si>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</si>
  <si>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</si>
  <si>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</si>
  <si>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</si>
  <si>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</si>
  <si>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</si>
  <si>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</si>
  <si>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</si>
  <si>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</si>
  <si>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</si>
  <si>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</si>
  <si>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</si>
  <si>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</si>
  <si>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</si>
  <si>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</si>
  <si>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</si>
  <si>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</si>
  <si>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</si>
  <si>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</si>
  <si>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</si>
  <si>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</si>
  <si>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</si>
  <si>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</si>
  <si>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</si>
  <si>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</si>
  <si>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</si>
  <si>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</si>
  <si>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</si>
  <si>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</si>
  <si>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</si>
  <si>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</si>
  <si>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</si>
  <si>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</si>
  <si>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</si>
  <si>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</si>
  <si>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</si>
  <si>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</si>
  <si>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</si>
  <si>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</si>
  <si>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</si>
  <si>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</si>
  <si>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</si>
  <si>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</si>
  <si>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</si>
  <si>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</si>
  <si>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</si>
  <si>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</si>
  <si>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</si>
  <si>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</si>
  <si>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</si>
  <si>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</si>
  <si>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</si>
  <si>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</si>
  <si>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</si>
  <si>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</si>
  <si>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</si>
  <si>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</si>
  <si>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</si>
  <si>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</si>
  <si>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</si>
  <si>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</si>
  <si>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</si>
  <si>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</si>
  <si>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</si>
  <si>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</si>
  <si>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</si>
  <si>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</si>
  <si>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</si>
  <si>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</si>
  <si>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</si>
  <si>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</si>
  <si>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</si>
  <si>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</si>
  <si>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</si>
  <si>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</si>
  <si>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</si>
  <si>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</si>
  <si>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</si>
  <si>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</si>
  <si>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</si>
  <si>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</si>
  <si>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</si>
  <si>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</si>
  <si>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</si>
  <si>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</si>
  <si>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</si>
  <si>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</si>
  <si>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</si>
  <si>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</si>
  <si>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</si>
  <si>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</si>
  <si>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</si>
  <si>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</si>
  <si>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</si>
  <si>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</si>
  <si>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</si>
  <si>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</si>
  <si>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</si>
  <si>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</si>
  <si>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</si>
  <si>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</si>
  <si>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</si>
  <si>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</si>
  <si>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</si>
  <si>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</si>
  <si>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</si>
  <si>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</si>
  <si>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</si>
  <si>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</si>
  <si>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</si>
  <si>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</si>
  <si>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</si>
  <si>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</si>
  <si>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</si>
  <si>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</si>
  <si>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</si>
  <si>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</si>
  <si>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</si>
  <si>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</si>
  <si>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</si>
  <si>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</si>
  <si>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</si>
  <si>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</si>
  <si>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</si>
  <si>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</si>
  <si>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</si>
  <si>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</si>
  <si>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</si>
  <si>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</si>
  <si>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</si>
  <si>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</si>
  <si>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</si>
  <si>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</si>
  <si>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</si>
  <si>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</si>
  <si>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</si>
  <si>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</si>
  <si>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</si>
  <si>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</si>
  <si>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</si>
  <si>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</si>
  <si>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</si>
  <si>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</si>
  <si>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</si>
  <si>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</si>
  <si>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</si>
  <si>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</si>
  <si>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</si>
  <si>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</si>
  <si>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</si>
  <si>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</si>
  <si>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</si>
  <si>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</si>
  <si>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</si>
  <si>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</si>
  <si>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</si>
  <si>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</si>
  <si>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</si>
  <si>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</si>
  <si>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</si>
  <si>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</si>
  <si>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</si>
  <si>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</si>
  <si>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</si>
  <si>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</si>
  <si>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</si>
  <si>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</si>
  <si>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</si>
  <si>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</si>
  <si>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</si>
  <si>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</si>
  <si>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</si>
  <si>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</si>
  <si>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</si>
  <si>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</si>
  <si>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</si>
  <si>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</si>
  <si>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</si>
  <si>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</si>
  <si>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</si>
  <si>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</si>
  <si>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</si>
  <si>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</si>
  <si>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</si>
  <si>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</si>
  <si>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</si>
  <si>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</si>
  <si>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</si>
  <si>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</si>
  <si>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</si>
  <si>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</si>
  <si>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</si>
  <si>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</si>
  <si>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</si>
  <si>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</si>
  <si>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</si>
  <si>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</si>
  <si>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</si>
  <si>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</si>
  <si>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</si>
  <si>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</si>
  <si>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</si>
  <si>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</si>
  <si>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</si>
  <si>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</si>
  <si>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</si>
  <si>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</si>
  <si>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</si>
  <si>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</si>
  <si>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</si>
  <si>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</si>
  <si>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</si>
  <si>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</si>
  <si>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</si>
  <si>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</si>
  <si>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</si>
  <si>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</si>
  <si>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</si>
  <si>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</si>
  <si>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</si>
  <si>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</si>
  <si>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</si>
  <si>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</si>
  <si>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</si>
  <si>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</si>
  <si>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</si>
  <si>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</si>
  <si>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</si>
  <si>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</si>
  <si>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</si>
  <si>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</si>
  <si>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</si>
  <si>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</si>
  <si>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</si>
  <si>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</si>
  <si>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</si>
  <si>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</si>
  <si>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</si>
  <si>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</si>
  <si>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</si>
  <si>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</si>
  <si>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</si>
  <si>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</si>
  <si>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</si>
  <si>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</si>
  <si>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</si>
  <si>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</si>
  <si>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</si>
  <si>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</si>
  <si>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</si>
  <si>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</si>
  <si>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</si>
  <si>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</si>
  <si>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</si>
  <si>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</si>
  <si>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</si>
  <si>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</si>
  <si>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</si>
  <si>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</si>
  <si>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</si>
  <si>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</si>
  <si>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</si>
  <si>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</si>
  <si>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</si>
  <si>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</si>
  <si>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</si>
  <si>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</si>
  <si>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</si>
  <si>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</si>
  <si>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</si>
  <si>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</si>
  <si>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</si>
  <si>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</si>
  <si>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</si>
  <si>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</si>
  <si>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</si>
  <si>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</si>
  <si>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</si>
  <si>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</si>
  <si>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</si>
  <si>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</si>
  <si>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</si>
  <si>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</si>
  <si>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</si>
  <si>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</si>
  <si>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</si>
  <si>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</si>
  <si>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</si>
  <si>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</si>
  <si>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</si>
  <si>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</si>
  <si>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</si>
  <si>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</si>
  <si>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</si>
  <si>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</si>
  <si>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</si>
  <si>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</si>
  <si>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</si>
  <si>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</si>
  <si>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</si>
  <si>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</si>
  <si>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</si>
  <si>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</si>
  <si>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</si>
  <si>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</si>
  <si>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</si>
  <si>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</si>
  <si>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</si>
  <si>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</si>
  <si>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</si>
  <si>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</si>
  <si>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</si>
  <si>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</si>
  <si>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</si>
  <si>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</si>
  <si>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</si>
  <si>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</si>
  <si>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</si>
  <si>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</si>
  <si>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</si>
  <si>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</si>
  <si>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</si>
  <si>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</si>
  <si>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</si>
  <si>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</si>
  <si>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</si>
  <si>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</si>
  <si>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</si>
  <si>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</si>
  <si>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</si>
  <si>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</si>
  <si>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</si>
  <si>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</si>
  <si>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</si>
  <si>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</si>
  <si>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</si>
  <si>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</si>
  <si>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</si>
  <si>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</si>
  <si>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</si>
  <si>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</si>
  <si>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</si>
  <si>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</si>
  <si>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</si>
  <si>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</si>
  <si>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</si>
  <si>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</si>
  <si>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</si>
  <si>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</si>
  <si>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</si>
  <si>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</si>
  <si>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</si>
  <si>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</si>
  <si>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</si>
  <si>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</si>
  <si>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</si>
  <si>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</si>
  <si>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</si>
  <si>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</si>
  <si>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</si>
  <si>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</si>
  <si>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</si>
  <si>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</si>
  <si>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</si>
  <si>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</si>
  <si>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</si>
  <si>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</si>
  <si>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</si>
  <si>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</si>
  <si>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</si>
  <si>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</si>
  <si>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</si>
  <si>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</si>
  <si>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</si>
  <si>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</si>
  <si>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</si>
  <si>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</si>
  <si>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</si>
  <si>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</si>
  <si>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</si>
  <si>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</si>
  <si>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</si>
  <si>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</si>
  <si>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</si>
  <si>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</si>
  <si>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</si>
  <si>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</si>
  <si>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</si>
  <si>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</si>
  <si>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</si>
  <si>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</si>
  <si>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</si>
  <si>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</si>
  <si>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</si>
  <si>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</si>
  <si>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</si>
  <si>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</si>
  <si>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</si>
  <si>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</si>
  <si>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</si>
  <si>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</si>
  <si>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</si>
  <si>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</si>
  <si>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</si>
  <si>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</si>
  <si>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</si>
  <si>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</si>
  <si>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</si>
  <si>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</si>
  <si>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</si>
  <si>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</si>
  <si>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</si>
  <si>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</si>
  <si>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</si>
  <si>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</si>
  <si>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</si>
  <si>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</si>
  <si>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</si>
  <si>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</si>
  <si>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</si>
  <si>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</si>
  <si>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</si>
  <si>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</si>
  <si>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</si>
  <si>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</si>
  <si>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</si>
  <si>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</si>
  <si>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</si>
  <si>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</si>
  <si>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</si>
  <si>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</si>
  <si>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</si>
  <si>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</si>
  <si>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</si>
  <si>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</si>
  <si>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</si>
  <si>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</si>
  <si>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</si>
  <si>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</si>
  <si>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</si>
  <si>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</si>
  <si>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</si>
  <si>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</si>
  <si>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</si>
  <si>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</si>
  <si>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</si>
  <si>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</si>
  <si>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</si>
  <si>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</si>
  <si>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</si>
  <si>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</si>
  <si>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</si>
  <si>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</si>
  <si>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</si>
  <si>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</si>
  <si>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</si>
  <si>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</si>
  <si>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</si>
  <si>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</si>
  <si>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</si>
  <si>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</si>
  <si>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</si>
  <si>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</si>
  <si>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</si>
  <si>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</si>
  <si>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</si>
  <si>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</si>
  <si>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</si>
  <si>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</si>
  <si>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</si>
  <si>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</si>
  <si>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</si>
  <si>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</si>
  <si>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</si>
  <si>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</si>
  <si>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</si>
  <si>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</si>
  <si>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</si>
  <si>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</si>
  <si>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</si>
  <si>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</si>
  <si>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</si>
  <si>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</si>
  <si>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</si>
  <si>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</si>
  <si>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</si>
  <si>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</si>
  <si>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</si>
  <si>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</si>
  <si>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</si>
  <si>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</si>
  <si>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</si>
  <si>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</si>
  <si>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</si>
  <si>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</si>
  <si>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</si>
  <si>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</si>
  <si>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</si>
  <si>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</si>
  <si>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</si>
  <si>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</si>
  <si>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</si>
  <si>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</si>
  <si>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</si>
  <si>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</si>
  <si>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</si>
  <si>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</si>
  <si>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</si>
  <si>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</si>
  <si>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</si>
  <si>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</si>
  <si>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</si>
  <si>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</si>
  <si>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</si>
  <si>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</si>
  <si>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</si>
  <si>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</si>
  <si>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</si>
  <si>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</si>
  <si>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</si>
  <si>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</si>
  <si>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</si>
  <si>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</si>
  <si>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</si>
  <si>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</si>
  <si>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</si>
  <si>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</si>
  <si>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</si>
  <si>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</si>
  <si>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</si>
  <si>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</si>
  <si>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</si>
  <si>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</si>
  <si>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</si>
  <si>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</si>
  <si>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</si>
  <si>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</si>
  <si>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</si>
  <si>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</si>
  <si>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</si>
  <si>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</si>
  <si>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</si>
  <si>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</si>
  <si>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</si>
  <si>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</si>
  <si>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</si>
  <si>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</si>
  <si>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</si>
  <si>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</si>
  <si>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</si>
  <si>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</si>
  <si>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</si>
  <si>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</si>
  <si>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</si>
  <si>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</si>
  <si>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</si>
  <si>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</si>
  <si>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</si>
  <si>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</si>
  <si>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</si>
  <si>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</si>
  <si>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</si>
  <si>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</si>
  <si>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</si>
  <si>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</si>
  <si>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</si>
  <si>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</si>
  <si>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</si>
  <si>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</si>
  <si>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</si>
  <si>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</si>
  <si>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</si>
  <si>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</si>
  <si>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</si>
  <si>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</si>
  <si>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</si>
  <si>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</si>
  <si>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</si>
  <si>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</si>
  <si>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</si>
  <si>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</si>
  <si>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</si>
  <si>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</si>
  <si>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</si>
  <si>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</si>
  <si>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</si>
  <si>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</si>
  <si>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</si>
  <si>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</si>
  <si>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</si>
  <si>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</si>
  <si>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</si>
  <si>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</si>
  <si>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</si>
  <si>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</si>
  <si>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</si>
  <si>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</si>
  <si>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</si>
  <si>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</si>
  <si>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</si>
  <si>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</si>
  <si>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</si>
  <si>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</si>
  <si>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</si>
  <si>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</si>
  <si>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</si>
  <si>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</si>
  <si>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</si>
  <si>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</si>
  <si>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</si>
  <si>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</si>
  <si>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</si>
  <si>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</si>
  <si>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</si>
  <si>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</si>
  <si>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</si>
  <si>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</si>
  <si>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</si>
  <si>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</si>
  <si>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</si>
  <si>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</si>
  <si>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</si>
  <si>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</si>
  <si>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</si>
  <si>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</si>
  <si>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</si>
  <si>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</si>
  <si>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</si>
  <si>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</si>
  <si>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</si>
  <si>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</si>
  <si>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</si>
  <si>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</si>
  <si>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</si>
  <si>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</si>
  <si>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</si>
  <si>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</si>
  <si>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</si>
  <si>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</si>
  <si>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</si>
  <si>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</si>
  <si>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</si>
  <si>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</si>
  <si>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</si>
  <si>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</si>
  <si>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</si>
  <si>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</si>
  <si>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</si>
  <si>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</si>
  <si>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</si>
  <si>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</si>
  <si>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</si>
  <si>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</si>
  <si>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</si>
  <si>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</si>
  <si>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</si>
  <si>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</si>
  <si>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</si>
  <si>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</si>
  <si>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</si>
  <si>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</si>
  <si>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</si>
  <si>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</si>
  <si>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</si>
  <si>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</si>
  <si>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</si>
  <si>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</si>
  <si>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</si>
  <si>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</si>
  <si>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</si>
  <si>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</si>
  <si>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</si>
  <si>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</si>
  <si>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</si>
  <si>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</si>
  <si>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</si>
  <si>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</si>
  <si>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</si>
  <si>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</si>
  <si>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</si>
  <si>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</si>
  <si>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</si>
  <si>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</si>
  <si>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</si>
  <si>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</si>
  <si>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</si>
  <si>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</si>
  <si>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</si>
  <si>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</si>
  <si>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</si>
  <si>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</si>
  <si>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</si>
  <si>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</si>
  <si>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</si>
  <si>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</si>
  <si>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</si>
  <si>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</si>
  <si>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</si>
  <si>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</si>
  <si>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</si>
  <si>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</si>
  <si>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</si>
  <si>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</si>
  <si>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</si>
  <si>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</si>
  <si>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</si>
  <si>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</si>
  <si>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</si>
  <si>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</si>
  <si>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</si>
  <si>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</si>
  <si>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</si>
  <si>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</si>
  <si>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</si>
  <si>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</si>
  <si>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</si>
  <si>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</si>
  <si>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</si>
  <si>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</si>
  <si>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</si>
  <si>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</si>
  <si>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</si>
  <si>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</si>
  <si>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</si>
  <si>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</si>
  <si>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</si>
  <si>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</si>
  <si>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</si>
  <si>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</si>
  <si>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</si>
  <si>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</si>
  <si>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</si>
  <si>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</si>
  <si>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</si>
  <si>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</si>
  <si>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</si>
  <si>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</si>
  <si>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</si>
  <si>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</si>
  <si>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</si>
  <si>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</si>
  <si>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</si>
  <si>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</si>
  <si>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</si>
  <si>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</si>
  <si>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</si>
  <si>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</si>
  <si>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</si>
  <si>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</si>
  <si>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</si>
  <si>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</si>
  <si>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</si>
  <si>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</si>
  <si>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</si>
  <si>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</si>
  <si>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</si>
  <si>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</si>
  <si>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</si>
  <si>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</si>
  <si>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</si>
  <si>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</si>
  <si>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</si>
  <si>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</si>
  <si>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</si>
  <si>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</si>
  <si>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</si>
  <si>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</si>
  <si>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</si>
  <si>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</si>
  <si>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</si>
  <si>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</si>
  <si>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</si>
  <si>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</si>
  <si>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</si>
  <si>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</si>
  <si>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</si>
  <si>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</si>
  <si>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</si>
  <si>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</si>
  <si>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</si>
  <si>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</si>
  <si>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</si>
  <si>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</si>
  <si>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</si>
  <si>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</si>
  <si>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</si>
  <si>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</si>
  <si>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</si>
  <si>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</si>
  <si>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</si>
  <si>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</si>
  <si>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</si>
  <si>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</si>
  <si>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</si>
  <si>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</si>
  <si>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</si>
  <si>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</si>
  <si>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</si>
  <si>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</si>
  <si>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</si>
  <si>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</si>
  <si>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</si>
  <si>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</si>
  <si>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</si>
  <si>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</si>
  <si>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</si>
  <si>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</si>
  <si>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</si>
  <si>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</si>
  <si>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</si>
  <si>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</si>
  <si>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</si>
  <si>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</si>
  <si>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</si>
  <si>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</si>
  <si>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</si>
  <si>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</si>
  <si>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</si>
  <si>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</si>
  <si>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</si>
  <si>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</si>
  <si>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</si>
  <si>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</si>
  <si>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</si>
  <si>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</si>
  <si>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</si>
  <si>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</si>
  <si>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</si>
  <si>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</si>
  <si>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</si>
  <si>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</si>
  <si>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</si>
  <si>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</si>
  <si>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</si>
  <si>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</si>
  <si>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</si>
  <si>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</si>
  <si>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</si>
  <si>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</si>
  <si>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</si>
  <si>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</si>
  <si>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</si>
  <si>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</si>
  <si>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</si>
  <si>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</si>
  <si>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</si>
  <si>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</si>
  <si>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</si>
  <si>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</si>
  <si>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</si>
  <si>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</si>
  <si>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</si>
  <si>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</si>
  <si>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</si>
  <si>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</si>
  <si>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</si>
  <si>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</si>
  <si>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</si>
  <si>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</si>
  <si>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</si>
  <si>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</si>
  <si>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</si>
  <si>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</si>
  <si>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</si>
  <si>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</si>
  <si>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</si>
  <si>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</si>
  <si>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</si>
  <si>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</si>
  <si>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</si>
  <si>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</si>
  <si>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</si>
  <si>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</si>
  <si>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</si>
  <si>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</si>
  <si>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</si>
  <si>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</si>
  <si>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</si>
  <si>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</si>
  <si>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</si>
  <si>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</si>
  <si>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</si>
  <si>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</si>
  <si>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</si>
  <si>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</si>
  <si>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</si>
  <si>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</si>
  <si>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</si>
  <si>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</si>
  <si>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</si>
  <si>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</si>
  <si>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</si>
  <si>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</si>
  <si>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</si>
  <si>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</si>
  <si>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</si>
  <si>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</si>
  <si>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</si>
  <si>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</si>
  <si>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</si>
  <si>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</si>
  <si>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</si>
  <si>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</si>
  <si>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</si>
  <si>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</si>
  <si>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</si>
  <si>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</si>
  <si>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</si>
  <si>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</si>
  <si>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</si>
  <si>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</si>
  <si>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</si>
  <si>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</si>
  <si>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</si>
  <si>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</si>
  <si>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</si>
  <si>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</si>
  <si>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</si>
  <si>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</si>
  <si>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</si>
  <si>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</si>
  <si>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</si>
  <si>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</si>
  <si>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</si>
  <si>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</si>
  <si>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</si>
  <si>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</si>
  <si>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</si>
  <si>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</si>
  <si>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</si>
  <si>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</si>
  <si>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</si>
  <si>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</si>
  <si>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</si>
  <si>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</si>
  <si>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</si>
  <si>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</si>
  <si>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</si>
  <si>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</si>
  <si>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</si>
  <si>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</si>
  <si>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</si>
  <si>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</si>
  <si>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</si>
  <si>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</si>
  <si>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</si>
  <si>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</si>
  <si>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</si>
  <si>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</si>
  <si>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</si>
  <si>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</si>
  <si>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</si>
  <si>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</si>
  <si>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</si>
  <si>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</si>
  <si>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</si>
  <si>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</si>
  <si>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</si>
  <si>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</si>
  <si>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</si>
  <si>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</si>
  <si>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</si>
  <si>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</si>
  <si>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</si>
  <si>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</si>
  <si>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</si>
  <si>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</si>
  <si>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</si>
  <si>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</si>
  <si>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</si>
  <si>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</si>
  <si>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</si>
  <si>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</si>
  <si>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</si>
  <si>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</si>
  <si>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</si>
  <si>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</si>
  <si>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</si>
  <si>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</si>
  <si>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</si>
  <si>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</si>
  <si>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</si>
  <si>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</si>
  <si>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</si>
  <si>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</si>
  <si>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</si>
  <si>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</si>
  <si>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</si>
  <si>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</si>
  <si>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</si>
  <si>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</si>
  <si>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</si>
  <si>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</si>
  <si>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</si>
  <si>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</si>
  <si>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</si>
  <si>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</si>
  <si>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</si>
  <si>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</si>
  <si>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</si>
  <si>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</si>
  <si>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</si>
  <si>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</si>
  <si>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</si>
  <si>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</si>
  <si>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</si>
  <si>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</si>
  <si>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</si>
  <si>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</si>
  <si>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</si>
  <si>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</si>
  <si>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</si>
  <si>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</si>
  <si>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</si>
  <si>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</si>
  <si>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</si>
  <si>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</si>
  <si>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</si>
  <si>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</si>
  <si>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</si>
  <si>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</si>
  <si>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</si>
  <si>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</si>
  <si>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</si>
  <si>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</si>
  <si>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</si>
  <si>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</si>
  <si>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</si>
  <si>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</si>
  <si>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</si>
  <si>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</si>
  <si>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</si>
  <si>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</si>
  <si>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</si>
  <si>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</si>
  <si>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</si>
  <si>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</si>
  <si>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</si>
  <si>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</si>
  <si>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</si>
  <si>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</si>
  <si>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</si>
  <si>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</si>
  <si>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</si>
  <si>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</si>
  <si>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</si>
  <si>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</si>
  <si>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</si>
  <si>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</si>
  <si>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</si>
  <si>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</si>
  <si>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</si>
  <si>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</si>
  <si>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</si>
  <si>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</si>
  <si>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</si>
  <si>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</si>
  <si>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</si>
  <si>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</si>
  <si>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</si>
  <si>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</si>
  <si>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</si>
  <si>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</si>
  <si>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</si>
  <si>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</si>
  <si>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</si>
  <si>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</si>
  <si>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</si>
  <si>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</si>
  <si>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</si>
  <si>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</si>
  <si>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</si>
  <si>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</si>
  <si>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</si>
  <si>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</si>
  <si>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</si>
  <si>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</si>
  <si>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</si>
  <si>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</si>
  <si>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</si>
  <si>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</si>
  <si>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</si>
  <si>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</si>
  <si>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</si>
  <si>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</si>
  <si>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</si>
  <si>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</si>
  <si>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</si>
  <si>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</si>
  <si>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</si>
  <si>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</si>
  <si>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</si>
  <si>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</si>
  <si>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</si>
  <si>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</si>
  <si>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</si>
  <si>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</si>
  <si>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</si>
  <si>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</si>
  <si>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</si>
  <si>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</si>
  <si>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</si>
  <si>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</si>
  <si>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</si>
  <si>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</si>
  <si>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</si>
  <si>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</si>
  <si>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</si>
  <si>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</si>
  <si>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</si>
  <si>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</si>
  <si>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</si>
  <si>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</si>
  <si>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</si>
  <si>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</si>
  <si>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</si>
  <si>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</si>
  <si>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</si>
  <si>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</si>
  <si>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</si>
  <si>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</si>
  <si>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</si>
  <si>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</si>
  <si>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</si>
  <si>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</si>
  <si>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</si>
  <si>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</si>
  <si>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</si>
  <si>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</si>
  <si>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</si>
  <si>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</si>
  <si>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</si>
  <si>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</si>
  <si>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</si>
  <si>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</si>
  <si>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</si>
  <si>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</si>
  <si>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</si>
  <si>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</si>
  <si>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</si>
  <si>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 REGIONAL SUCRE</t>
  </si>
  <si>
    <t>70-0121-2016</t>
  </si>
  <si>
    <t>70-0312-2013</t>
  </si>
  <si>
    <t>70-0630-2016</t>
  </si>
  <si>
    <t>70-0381-2014</t>
  </si>
  <si>
    <t>70-352-2016</t>
  </si>
  <si>
    <t>70-0531-2016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</si>
  <si>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</si>
  <si>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</si>
  <si>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</si>
  <si>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</si>
  <si>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</si>
  <si>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70-0320-2017</t>
  </si>
  <si>
    <t>RESGUARDO INDIGENA ZENU SAN ANDRES DE SOTAVENTO CORDOBA SUCRE CABILDO MENOR INDIGENA DE BABILONIA</t>
  </si>
  <si>
    <t>001-01-2015</t>
  </si>
  <si>
    <t>02-12-2018</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</si>
  <si>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</si>
  <si>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</si>
  <si>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Luzmila Hernandez Villadiego</t>
  </si>
  <si>
    <t>Luzmila Hernandez v</t>
  </si>
  <si>
    <t>CLL 3C  23W  APTO 1</t>
  </si>
  <si>
    <t>asofamcore@gmail.com</t>
  </si>
  <si>
    <t>2021-11-5</t>
  </si>
  <si>
    <t>4 61.897.800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</si>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</sst>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2" zoomScale="85" zoomScaleNormal="85" zoomScaleSheetLayoutView="40" zoomScalePageLayoutView="40" workbookViewId="0">
      <selection activeCell="A41" sqref="A41:O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2" t="s">
        <v>187</v>
      </c>
      <c r="I15" s="32" t="s">
        <v>2624</v>
      </c>
      <c r="J15" s="107"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901223062</v>
      </c>
      <c r="C20" s="5"/>
      <c r="D20" s="72"/>
      <c r="E20" s="5"/>
      <c r="F20" s="5"/>
      <c r="G20" s="5"/>
      <c r="H20" s="185"/>
      <c r="I20" s="147" t="s">
        <v>1156</v>
      </c>
      <c r="J20" s="148" t="s">
        <v>188</v>
      </c>
      <c r="K20" s="149" t="s">
        <v>2699</v>
      </c>
      <c r="L20" s="150"/>
      <c r="M20" s="150">
        <v>44561</v>
      </c>
      <c r="N20" s="134">
        <f>+(M20-L20)/30</f>
        <v>1485.3666666666666</v>
      </c>
      <c r="O20" s="137"/>
      <c r="U20" s="133"/>
      <c r="V20" s="104">
        <f ca="1">NOW()</f>
        <v>44200.9425849537</v>
      </c>
      <c r="W20" s="104">
        <f ca="1">NOW()</f>
        <v>44200.9425849537</v>
      </c>
    </row>
    <row r="21" spans="1:23" ht="30" customHeight="1" outlineLevel="1" x14ac:dyDescent="0.25">
      <c r="A21" s="9"/>
      <c r="B21" s="70"/>
      <c r="C21" s="5"/>
      <c r="D21" s="5"/>
      <c r="E21" s="5"/>
      <c r="F21" s="5"/>
      <c r="G21" s="5"/>
      <c r="H21" s="69"/>
      <c r="I21" s="147"/>
      <c r="J21" s="148"/>
      <c r="K21" s="149"/>
      <c r="L21" s="150"/>
      <c r="M21" s="150"/>
      <c r="N21" s="134">
        <f t="shared" ref="N21:N35" si="0">+(M21-L21)/30</f>
        <v>0</v>
      </c>
      <c r="O21" s="138"/>
    </row>
    <row r="22" spans="1:23" ht="30" customHeight="1" outlineLevel="1" x14ac:dyDescent="0.25">
      <c r="A22" s="9"/>
      <c r="B22" s="70"/>
      <c r="C22" s="5"/>
      <c r="D22" s="5"/>
      <c r="E22" s="5"/>
      <c r="F22" s="5"/>
      <c r="G22" s="5"/>
      <c r="H22" s="69"/>
      <c r="I22" s="147"/>
      <c r="J22" s="148"/>
      <c r="K22" s="149"/>
      <c r="L22" s="150"/>
      <c r="M22" s="150"/>
      <c r="N22" s="135">
        <f t="shared" ref="N22:N33" si="1">+(M22-L22)/30</f>
        <v>0</v>
      </c>
      <c r="O22" s="138"/>
    </row>
    <row r="23" spans="1:23" ht="30" customHeight="1" outlineLevel="1" x14ac:dyDescent="0.25">
      <c r="A23" s="9"/>
      <c r="B23" s="100"/>
      <c r="C23" s="21"/>
      <c r="D23" s="21"/>
      <c r="E23" s="21"/>
      <c r="F23" s="5"/>
      <c r="G23" s="5"/>
      <c r="H23" s="69"/>
      <c r="I23" s="147"/>
      <c r="J23" s="148"/>
      <c r="K23" s="149"/>
      <c r="L23" s="150"/>
      <c r="M23" s="150"/>
      <c r="N23" s="135">
        <f t="shared" si="1"/>
        <v>0</v>
      </c>
      <c r="O23" s="138"/>
      <c r="Q23" s="103"/>
      <c r="R23" s="55"/>
      <c r="S23" s="104"/>
      <c r="T23" s="104"/>
    </row>
    <row r="24" spans="1:23" ht="30" customHeight="1" outlineLevel="1" x14ac:dyDescent="0.25">
      <c r="A24" s="9"/>
      <c r="B24" s="100"/>
      <c r="C24" s="21"/>
      <c r="D24" s="21"/>
      <c r="E24" s="21"/>
      <c r="F24" s="5"/>
      <c r="G24" s="5"/>
      <c r="H24" s="69"/>
      <c r="I24" s="147"/>
      <c r="J24" s="148"/>
      <c r="K24" s="149"/>
      <c r="L24" s="150"/>
      <c r="M24" s="150"/>
      <c r="N24" s="135">
        <f t="shared" si="1"/>
        <v>0</v>
      </c>
      <c r="O24" s="138"/>
    </row>
    <row r="25" spans="1:23" ht="30" customHeight="1" outlineLevel="1" x14ac:dyDescent="0.25">
      <c r="A25" s="9"/>
      <c r="B25" s="100"/>
      <c r="C25" s="21"/>
      <c r="D25" s="21"/>
      <c r="E25" s="21"/>
      <c r="F25" s="5"/>
      <c r="G25" s="5"/>
      <c r="H25" s="69"/>
      <c r="I25" s="147"/>
      <c r="J25" s="148"/>
      <c r="K25" s="149"/>
      <c r="L25" s="150"/>
      <c r="M25" s="150"/>
      <c r="N25" s="135">
        <f t="shared" si="1"/>
        <v>0</v>
      </c>
      <c r="O25" s="138"/>
    </row>
    <row r="26" spans="1:23" ht="30" customHeight="1" outlineLevel="1" x14ac:dyDescent="0.25">
      <c r="A26" s="9"/>
      <c r="B26" s="100"/>
      <c r="C26" s="21"/>
      <c r="D26" s="21"/>
      <c r="E26" s="21"/>
      <c r="F26" s="5"/>
      <c r="G26" s="5"/>
      <c r="H26" s="69"/>
      <c r="I26" s="147"/>
      <c r="J26" s="148"/>
      <c r="K26" s="149"/>
      <c r="L26" s="150"/>
      <c r="M26" s="150"/>
      <c r="N26" s="135">
        <f t="shared" si="1"/>
        <v>0</v>
      </c>
      <c r="O26" s="138"/>
    </row>
    <row r="27" spans="1:23" ht="30" customHeight="1" outlineLevel="1" x14ac:dyDescent="0.25">
      <c r="A27" s="9"/>
      <c r="B27" s="100"/>
      <c r="C27" s="21"/>
      <c r="D27" s="21"/>
      <c r="E27" s="21"/>
      <c r="F27" s="5"/>
      <c r="G27" s="5"/>
      <c r="H27" s="69"/>
      <c r="I27" s="147"/>
      <c r="J27" s="148"/>
      <c r="K27" s="149"/>
      <c r="L27" s="150"/>
      <c r="M27" s="150"/>
      <c r="N27" s="135">
        <f t="shared" si="1"/>
        <v>0</v>
      </c>
      <c r="O27" s="138"/>
    </row>
    <row r="28" spans="1:23" ht="30" customHeight="1" outlineLevel="1" x14ac:dyDescent="0.25">
      <c r="A28" s="9"/>
      <c r="B28" s="100"/>
      <c r="C28" s="21"/>
      <c r="D28" s="21"/>
      <c r="E28" s="21"/>
      <c r="F28" s="5"/>
      <c r="G28" s="5"/>
      <c r="H28" s="69"/>
      <c r="I28" s="147"/>
      <c r="J28" s="148"/>
      <c r="K28" s="149"/>
      <c r="L28" s="150"/>
      <c r="M28" s="150"/>
      <c r="N28" s="135">
        <f t="shared" si="1"/>
        <v>0</v>
      </c>
      <c r="O28" s="138"/>
    </row>
    <row r="29" spans="1:23" ht="30" customHeight="1" outlineLevel="1" x14ac:dyDescent="0.25">
      <c r="A29" s="9"/>
      <c r="B29" s="70"/>
      <c r="C29" s="5"/>
      <c r="D29" s="5"/>
      <c r="E29" s="5"/>
      <c r="F29" s="5"/>
      <c r="G29" s="5"/>
      <c r="H29" s="69"/>
      <c r="I29" s="147"/>
      <c r="J29" s="148"/>
      <c r="K29" s="149"/>
      <c r="L29" s="150"/>
      <c r="M29" s="150"/>
      <c r="N29" s="135">
        <f t="shared" si="1"/>
        <v>0</v>
      </c>
      <c r="O29" s="138"/>
    </row>
    <row r="30" spans="1:23" ht="30" customHeight="1" outlineLevel="1" x14ac:dyDescent="0.25">
      <c r="A30" s="9"/>
      <c r="B30" s="70"/>
      <c r="C30" s="5"/>
      <c r="D30" s="5"/>
      <c r="E30" s="5"/>
      <c r="F30" s="5"/>
      <c r="G30" s="5"/>
      <c r="H30" s="69"/>
      <c r="I30" s="147"/>
      <c r="J30" s="148"/>
      <c r="K30" s="149"/>
      <c r="L30" s="150"/>
      <c r="M30" s="150"/>
      <c r="N30" s="135">
        <f t="shared" si="1"/>
        <v>0</v>
      </c>
      <c r="O30" s="138"/>
    </row>
    <row r="31" spans="1:23" ht="30" customHeight="1" outlineLevel="1" x14ac:dyDescent="0.25">
      <c r="A31" s="9"/>
      <c r="B31" s="70"/>
      <c r="C31" s="5"/>
      <c r="D31" s="5"/>
      <c r="E31" s="5"/>
      <c r="F31" s="5"/>
      <c r="G31" s="5"/>
      <c r="H31" s="69"/>
      <c r="I31" s="147"/>
      <c r="J31" s="148"/>
      <c r="K31" s="149"/>
      <c r="L31" s="150"/>
      <c r="M31" s="150"/>
      <c r="N31" s="135">
        <f t="shared" si="1"/>
        <v>0</v>
      </c>
      <c r="O31" s="138"/>
    </row>
    <row r="32" spans="1:23" ht="30" customHeight="1" outlineLevel="1" x14ac:dyDescent="0.25">
      <c r="A32" s="9"/>
      <c r="B32" s="70"/>
      <c r="C32" s="5"/>
      <c r="D32" s="5"/>
      <c r="E32" s="5"/>
      <c r="F32" s="5"/>
      <c r="G32" s="5"/>
      <c r="H32" s="69"/>
      <c r="I32" s="147"/>
      <c r="J32" s="148"/>
      <c r="K32" s="149"/>
      <c r="L32" s="150"/>
      <c r="M32" s="150"/>
      <c r="N32" s="135">
        <f t="shared" si="1"/>
        <v>0</v>
      </c>
      <c r="O32" s="138"/>
    </row>
    <row r="33" spans="1:16" ht="30" customHeight="1" outlineLevel="1" x14ac:dyDescent="0.25">
      <c r="A33" s="9"/>
      <c r="B33" s="70"/>
      <c r="C33" s="5"/>
      <c r="D33" s="5"/>
      <c r="E33" s="5"/>
      <c r="F33" s="5"/>
      <c r="G33" s="5"/>
      <c r="H33" s="69"/>
      <c r="I33" s="147"/>
      <c r="J33" s="148"/>
      <c r="K33" s="149"/>
      <c r="L33" s="150"/>
      <c r="M33" s="150"/>
      <c r="N33" s="135">
        <f t="shared" si="1"/>
        <v>0</v>
      </c>
      <c r="O33" s="138"/>
    </row>
    <row r="34" spans="1:16" ht="30" customHeight="1" outlineLevel="1" x14ac:dyDescent="0.25">
      <c r="A34" s="9"/>
      <c r="B34" s="70"/>
      <c r="C34" s="5"/>
      <c r="D34" s="5"/>
      <c r="E34" s="5"/>
      <c r="F34" s="5"/>
      <c r="G34" s="5"/>
      <c r="H34" s="69"/>
      <c r="I34" s="147"/>
      <c r="J34" s="148"/>
      <c r="K34" s="149"/>
      <c r="L34" s="150"/>
      <c r="M34" s="150"/>
      <c r="N34" s="135">
        <f t="shared" si="0"/>
        <v>0</v>
      </c>
      <c r="O34" s="138"/>
    </row>
    <row r="35" spans="1:16" ht="30" customHeight="1" outlineLevel="1" x14ac:dyDescent="0.25">
      <c r="A35" s="9"/>
      <c r="B35" s="70"/>
      <c r="C35" s="5"/>
      <c r="D35" s="5"/>
      <c r="E35" s="5"/>
      <c r="F35" s="5"/>
      <c r="G35" s="5"/>
      <c r="H35" s="69"/>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SOCIAL DE RESILENCIA CON IMPACTO INTEGRAL EN FAMILIA Y COMUNIDADES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5"/>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5"/>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2676</v>
      </c>
      <c r="C48" s="111" t="s">
        <v>31</v>
      </c>
      <c r="D48" s="109" t="s">
        <v>2677</v>
      </c>
      <c r="E48" s="144">
        <v>42405</v>
      </c>
      <c r="F48" s="144">
        <v>42521</v>
      </c>
      <c r="G48" s="158">
        <f>IF(AND(E48&lt;&gt;"",F48&lt;&gt;""),((F48-E48)/30),"")</f>
        <v>3.8666666666666667</v>
      </c>
      <c r="H48" s="113" t="s">
        <v>2683</v>
      </c>
      <c r="I48" s="112" t="s">
        <v>453</v>
      </c>
      <c r="J48" s="112" t="s">
        <v>967</v>
      </c>
      <c r="K48" s="115">
        <v>155497749</v>
      </c>
      <c r="L48" s="114" t="s">
        <v>1148</v>
      </c>
      <c r="M48" s="116">
        <v>1</v>
      </c>
      <c r="N48" s="114" t="s">
        <v>27</v>
      </c>
      <c r="O48" s="114" t="s">
        <v>26</v>
      </c>
      <c r="P48" s="77"/>
    </row>
    <row r="49" spans="1:16" s="6" customFormat="1" ht="24.75" customHeight="1" x14ac:dyDescent="0.25">
      <c r="A49" s="142">
        <v>2</v>
      </c>
      <c r="B49" s="110" t="s">
        <v>2676</v>
      </c>
      <c r="C49" s="111" t="s">
        <v>31</v>
      </c>
      <c r="D49" s="109" t="s">
        <v>2678</v>
      </c>
      <c r="E49" s="144">
        <v>41509</v>
      </c>
      <c r="F49" s="144">
        <v>41994</v>
      </c>
      <c r="G49" s="158">
        <f t="shared" ref="G49:G50" si="2">IF(AND(E49&lt;&gt;"",F49&lt;&gt;""),((F49-E49)/30),"")</f>
        <v>16.166666666666668</v>
      </c>
      <c r="H49" s="113" t="s">
        <v>2684</v>
      </c>
      <c r="I49" s="112" t="s">
        <v>453</v>
      </c>
      <c r="J49" s="112" t="s">
        <v>967</v>
      </c>
      <c r="K49" s="115">
        <v>725010560</v>
      </c>
      <c r="L49" s="114" t="s">
        <v>1148</v>
      </c>
      <c r="M49" s="116">
        <v>1</v>
      </c>
      <c r="N49" s="114" t="s">
        <v>27</v>
      </c>
      <c r="O49" s="114" t="s">
        <v>26</v>
      </c>
      <c r="P49" s="77"/>
    </row>
    <row r="50" spans="1:16" s="6" customFormat="1" ht="24.75" customHeight="1" x14ac:dyDescent="0.25">
      <c r="A50" s="142">
        <v>3</v>
      </c>
      <c r="B50" s="110" t="s">
        <v>2676</v>
      </c>
      <c r="C50" s="111" t="s">
        <v>31</v>
      </c>
      <c r="D50" s="109" t="s">
        <v>2679</v>
      </c>
      <c r="E50" s="144">
        <v>42720</v>
      </c>
      <c r="F50" s="144">
        <v>43084</v>
      </c>
      <c r="G50" s="158">
        <f t="shared" si="2"/>
        <v>12.133333333333333</v>
      </c>
      <c r="H50" s="118" t="s">
        <v>2685</v>
      </c>
      <c r="I50" s="112" t="s">
        <v>453</v>
      </c>
      <c r="J50" s="112" t="s">
        <v>967</v>
      </c>
      <c r="K50" s="115">
        <v>1153656587</v>
      </c>
      <c r="L50" s="114" t="s">
        <v>1148</v>
      </c>
      <c r="M50" s="116">
        <v>1</v>
      </c>
      <c r="N50" s="114" t="s">
        <v>27</v>
      </c>
      <c r="O50" s="114" t="s">
        <v>26</v>
      </c>
      <c r="P50" s="77"/>
    </row>
    <row r="51" spans="1:16" s="6" customFormat="1" ht="24.75" customHeight="1" outlineLevel="1" x14ac:dyDescent="0.25">
      <c r="A51" s="142">
        <v>4</v>
      </c>
      <c r="B51" s="110" t="s">
        <v>2676</v>
      </c>
      <c r="C51" s="111" t="s">
        <v>31</v>
      </c>
      <c r="D51" s="109" t="s">
        <v>2680</v>
      </c>
      <c r="E51" s="144">
        <v>42004</v>
      </c>
      <c r="F51" s="144">
        <v>42369</v>
      </c>
      <c r="G51" s="158">
        <f t="shared" ref="G51:G107" si="3">IF(AND(E51&lt;&gt;"",F51&lt;&gt;""),((F51-E51)/30),"")</f>
        <v>12.166666666666666</v>
      </c>
      <c r="H51" s="113" t="s">
        <v>2686</v>
      </c>
      <c r="I51" s="112" t="s">
        <v>453</v>
      </c>
      <c r="J51" s="112" t="s">
        <v>967</v>
      </c>
      <c r="K51" s="115">
        <v>974333486</v>
      </c>
      <c r="L51" s="114" t="s">
        <v>1148</v>
      </c>
      <c r="M51" s="116">
        <v>1</v>
      </c>
      <c r="N51" s="114" t="s">
        <v>27</v>
      </c>
      <c r="O51" s="114" t="s">
        <v>26</v>
      </c>
      <c r="P51" s="77"/>
    </row>
    <row r="52" spans="1:16" s="7" customFormat="1" ht="24.75" customHeight="1" outlineLevel="1" x14ac:dyDescent="0.25">
      <c r="A52" s="143">
        <v>5</v>
      </c>
      <c r="B52" s="110" t="s">
        <v>2676</v>
      </c>
      <c r="C52" s="111" t="s">
        <v>31</v>
      </c>
      <c r="D52" s="109" t="s">
        <v>2681</v>
      </c>
      <c r="E52" s="144">
        <v>42522</v>
      </c>
      <c r="F52" s="144">
        <v>42674</v>
      </c>
      <c r="G52" s="158">
        <f t="shared" si="3"/>
        <v>5.0666666666666664</v>
      </c>
      <c r="H52" s="118" t="s">
        <v>2687</v>
      </c>
      <c r="I52" s="112" t="s">
        <v>453</v>
      </c>
      <c r="J52" s="112" t="s">
        <v>967</v>
      </c>
      <c r="K52" s="115">
        <v>275275584</v>
      </c>
      <c r="L52" s="114" t="s">
        <v>1148</v>
      </c>
      <c r="M52" s="116">
        <v>1</v>
      </c>
      <c r="N52" s="114" t="s">
        <v>27</v>
      </c>
      <c r="O52" s="114" t="s">
        <v>26</v>
      </c>
      <c r="P52" s="78"/>
    </row>
    <row r="53" spans="1:16" s="7" customFormat="1" ht="24.75" customHeight="1" outlineLevel="1" x14ac:dyDescent="0.25">
      <c r="A53" s="143">
        <v>6</v>
      </c>
      <c r="B53" s="110" t="s">
        <v>2676</v>
      </c>
      <c r="C53" s="111" t="s">
        <v>31</v>
      </c>
      <c r="D53" s="109" t="s">
        <v>2682</v>
      </c>
      <c r="E53" s="144">
        <v>42676</v>
      </c>
      <c r="F53" s="144">
        <v>43312</v>
      </c>
      <c r="G53" s="158">
        <f t="shared" si="3"/>
        <v>21.2</v>
      </c>
      <c r="H53" s="118" t="s">
        <v>2686</v>
      </c>
      <c r="I53" s="112" t="s">
        <v>453</v>
      </c>
      <c r="J53" s="112" t="s">
        <v>967</v>
      </c>
      <c r="K53" s="115">
        <v>281713368</v>
      </c>
      <c r="L53" s="114" t="s">
        <v>1148</v>
      </c>
      <c r="M53" s="116">
        <v>1</v>
      </c>
      <c r="N53" s="114" t="s">
        <v>27</v>
      </c>
      <c r="O53" s="114" t="s">
        <v>26</v>
      </c>
      <c r="P53" s="78"/>
    </row>
    <row r="54" spans="1:16" s="7" customFormat="1" ht="24.75" customHeight="1" outlineLevel="1" x14ac:dyDescent="0.25">
      <c r="A54" s="143">
        <v>7</v>
      </c>
      <c r="B54" s="110" t="s">
        <v>2676</v>
      </c>
      <c r="C54" s="123" t="s">
        <v>31</v>
      </c>
      <c r="D54" s="109" t="s">
        <v>2688</v>
      </c>
      <c r="E54" s="144">
        <v>43076</v>
      </c>
      <c r="F54" s="144">
        <v>43312</v>
      </c>
      <c r="G54" s="158">
        <f t="shared" si="3"/>
        <v>7.8666666666666663</v>
      </c>
      <c r="H54" s="113" t="s">
        <v>2687</v>
      </c>
      <c r="I54" s="112" t="s">
        <v>453</v>
      </c>
      <c r="J54" s="112" t="s">
        <v>967</v>
      </c>
      <c r="K54" s="117">
        <v>596477976</v>
      </c>
      <c r="L54" s="114" t="s">
        <v>1148</v>
      </c>
      <c r="M54" s="116">
        <v>1</v>
      </c>
      <c r="N54" s="114" t="s">
        <v>27</v>
      </c>
      <c r="O54" s="114" t="s">
        <v>1148</v>
      </c>
      <c r="P54" s="78"/>
    </row>
    <row r="55" spans="1:16" s="7" customFormat="1" ht="24.75" customHeight="1" outlineLevel="1" x14ac:dyDescent="0.25">
      <c r="A55" s="143">
        <v>8</v>
      </c>
      <c r="B55" s="110" t="s">
        <v>2689</v>
      </c>
      <c r="C55" s="111" t="s">
        <v>32</v>
      </c>
      <c r="D55" s="109" t="s">
        <v>2690</v>
      </c>
      <c r="E55" s="144">
        <v>42005</v>
      </c>
      <c r="F55" s="144">
        <v>42369</v>
      </c>
      <c r="G55" s="158">
        <f t="shared" si="3"/>
        <v>12.133333333333333</v>
      </c>
      <c r="H55" s="113" t="s">
        <v>2693</v>
      </c>
      <c r="I55" s="112" t="s">
        <v>453</v>
      </c>
      <c r="J55" s="112" t="s">
        <v>963</v>
      </c>
      <c r="K55" s="117">
        <v>60000000</v>
      </c>
      <c r="L55" s="114" t="s">
        <v>1148</v>
      </c>
      <c r="M55" s="116">
        <v>1</v>
      </c>
      <c r="N55" s="114" t="s">
        <v>27</v>
      </c>
      <c r="O55" s="114" t="s">
        <v>26</v>
      </c>
      <c r="P55" s="78"/>
    </row>
    <row r="56" spans="1:16" s="7" customFormat="1" ht="24.75" customHeight="1" outlineLevel="1" x14ac:dyDescent="0.25">
      <c r="A56" s="143">
        <v>9</v>
      </c>
      <c r="B56" s="110" t="s">
        <v>2689</v>
      </c>
      <c r="C56" s="111" t="s">
        <v>32</v>
      </c>
      <c r="D56" s="109" t="s">
        <v>2691</v>
      </c>
      <c r="E56" s="144">
        <v>43467</v>
      </c>
      <c r="F56" s="144">
        <v>43830</v>
      </c>
      <c r="G56" s="158">
        <f t="shared" si="3"/>
        <v>12.1</v>
      </c>
      <c r="H56" s="113" t="s">
        <v>2693</v>
      </c>
      <c r="I56" s="112" t="s">
        <v>453</v>
      </c>
      <c r="J56" s="112" t="s">
        <v>963</v>
      </c>
      <c r="K56" s="117">
        <v>90000000</v>
      </c>
      <c r="L56" s="114" t="s">
        <v>1148</v>
      </c>
      <c r="M56" s="116">
        <v>1</v>
      </c>
      <c r="N56" s="114" t="s">
        <v>27</v>
      </c>
      <c r="O56" s="114" t="s">
        <v>1148</v>
      </c>
      <c r="P56" s="78"/>
    </row>
    <row r="57" spans="1:16" s="7" customFormat="1" ht="24.75" customHeight="1" outlineLevel="1" x14ac:dyDescent="0.25">
      <c r="A57" s="143">
        <v>10</v>
      </c>
      <c r="B57" s="64" t="s">
        <v>2689</v>
      </c>
      <c r="C57" s="65" t="s">
        <v>32</v>
      </c>
      <c r="D57" s="63" t="s">
        <v>2692</v>
      </c>
      <c r="E57" s="144">
        <v>43863</v>
      </c>
      <c r="F57" s="144">
        <v>44135</v>
      </c>
      <c r="G57" s="158">
        <f t="shared" si="3"/>
        <v>9.0666666666666664</v>
      </c>
      <c r="H57" s="64" t="s">
        <v>2693</v>
      </c>
      <c r="I57" s="63" t="s">
        <v>453</v>
      </c>
      <c r="J57" s="63" t="s">
        <v>963</v>
      </c>
      <c r="K57" s="66">
        <v>70000000</v>
      </c>
      <c r="L57" s="65" t="s">
        <v>1148</v>
      </c>
      <c r="M57" s="67">
        <v>1</v>
      </c>
      <c r="N57" s="65" t="s">
        <v>27</v>
      </c>
      <c r="O57" s="65" t="s">
        <v>1148</v>
      </c>
      <c r="P57" s="78"/>
    </row>
    <row r="58" spans="1:16" s="7" customFormat="1" ht="24.75" customHeight="1" outlineLevel="1" x14ac:dyDescent="0.25">
      <c r="A58" s="143">
        <v>11</v>
      </c>
      <c r="B58" s="64"/>
      <c r="C58" s="65"/>
      <c r="D58" s="63"/>
      <c r="E58" s="144"/>
      <c r="F58" s="144"/>
      <c r="G58" s="158" t="str">
        <f t="shared" si="3"/>
        <v/>
      </c>
      <c r="H58" s="64"/>
      <c r="I58" s="63"/>
      <c r="J58" s="63"/>
      <c r="K58" s="66"/>
      <c r="L58" s="65"/>
      <c r="M58" s="67"/>
      <c r="N58" s="65"/>
      <c r="O58" s="65"/>
      <c r="P58" s="78"/>
    </row>
    <row r="59" spans="1:16" s="7" customFormat="1" ht="24.75" customHeight="1" outlineLevel="1" x14ac:dyDescent="0.25">
      <c r="A59" s="143">
        <v>12</v>
      </c>
      <c r="B59" s="64"/>
      <c r="C59" s="65"/>
      <c r="D59" s="63"/>
      <c r="E59" s="144"/>
      <c r="F59" s="144"/>
      <c r="G59" s="158" t="str">
        <f t="shared" si="3"/>
        <v/>
      </c>
      <c r="H59" s="64"/>
      <c r="I59" s="63"/>
      <c r="J59" s="63"/>
      <c r="K59" s="66"/>
      <c r="L59" s="65"/>
      <c r="M59" s="67"/>
      <c r="N59" s="65"/>
      <c r="O59" s="65"/>
      <c r="P59" s="78"/>
    </row>
    <row r="60" spans="1:16" s="7" customFormat="1" ht="24.75" customHeight="1" outlineLevel="1" x14ac:dyDescent="0.25">
      <c r="A60" s="143">
        <v>13</v>
      </c>
      <c r="B60" s="64"/>
      <c r="C60" s="65"/>
      <c r="D60" s="63"/>
      <c r="E60" s="144"/>
      <c r="F60" s="144"/>
      <c r="G60" s="158" t="str">
        <f t="shared" si="3"/>
        <v/>
      </c>
      <c r="H60" s="64"/>
      <c r="I60" s="63"/>
      <c r="J60" s="63"/>
      <c r="K60" s="66"/>
      <c r="L60" s="65"/>
      <c r="M60" s="67"/>
      <c r="N60" s="65"/>
      <c r="O60" s="65"/>
      <c r="P60" s="78"/>
    </row>
    <row r="61" spans="1:16" s="7" customFormat="1" ht="24.75" customHeight="1" outlineLevel="1" x14ac:dyDescent="0.25">
      <c r="A61" s="143">
        <v>14</v>
      </c>
      <c r="B61" s="64"/>
      <c r="C61" s="65"/>
      <c r="D61" s="63"/>
      <c r="E61" s="144"/>
      <c r="F61" s="144"/>
      <c r="G61" s="158"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8"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8"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8"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8"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8"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8"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8"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8"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8"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8"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8"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8"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5"/>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59" t="s">
        <v>2664</v>
      </c>
      <c r="C114" s="161" t="s">
        <v>31</v>
      </c>
      <c r="D114" s="119"/>
      <c r="E114" s="144"/>
      <c r="F114" s="144"/>
      <c r="G114" s="158" t="str">
        <f>IF(AND(E114&lt;&gt;"",F114&lt;&gt;""),((F114-E114)/30),"")</f>
        <v/>
      </c>
      <c r="H114" s="121"/>
      <c r="I114" s="120"/>
      <c r="J114" s="120"/>
      <c r="K114" s="122"/>
      <c r="L114" s="99" t="str">
        <f>+IF(AND(K114&gt;0,O114="Ejecución"),(K114/877802)*Tabla28[[#This Row],[% participación]],IF(AND(K114&gt;0,O114&lt;&gt;"Ejecución"),"-",""))</f>
        <v/>
      </c>
      <c r="M114" s="123"/>
      <c r="N114" s="171" t="str">
        <f>+IF(M118="No",1,IF(M118="Si","Ingrese %",""))</f>
        <v/>
      </c>
      <c r="O114" s="160" t="s">
        <v>1150</v>
      </c>
      <c r="P114" s="77"/>
    </row>
    <row r="115" spans="1:16" s="6" customFormat="1" ht="24.75" customHeight="1" x14ac:dyDescent="0.25">
      <c r="A115" s="142">
        <v>2</v>
      </c>
      <c r="B115" s="159" t="s">
        <v>2664</v>
      </c>
      <c r="C115" s="161" t="s">
        <v>31</v>
      </c>
      <c r="D115" s="63"/>
      <c r="E115" s="144"/>
      <c r="F115" s="144"/>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2">
        <v>3</v>
      </c>
      <c r="B116" s="159" t="s">
        <v>2664</v>
      </c>
      <c r="C116" s="161" t="s">
        <v>31</v>
      </c>
      <c r="D116" s="63"/>
      <c r="E116" s="144"/>
      <c r="F116" s="144"/>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3">
        <v>8</v>
      </c>
      <c r="B121" s="159" t="s">
        <v>2664</v>
      </c>
      <c r="C121" s="161" t="s">
        <v>31</v>
      </c>
      <c r="D121" s="63"/>
      <c r="E121" s="144"/>
      <c r="F121" s="144"/>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0" t="s">
        <v>2656</v>
      </c>
      <c r="I168" s="245"/>
      <c r="J168" s="246"/>
      <c r="K168" s="246"/>
      <c r="L168" s="246"/>
      <c r="M168" s="246"/>
      <c r="N168" s="246"/>
      <c r="O168" s="247"/>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5"/>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9">
        <v>0.02</v>
      </c>
      <c r="F179" s="168">
        <v>0.03</v>
      </c>
      <c r="G179" s="163">
        <f>IF(F179&gt;0,SUM(E179+F179),"")</f>
        <v>0.05</v>
      </c>
      <c r="H179" s="5"/>
      <c r="I179" s="220" t="s">
        <v>2670</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0.05</v>
      </c>
      <c r="D185" s="90" t="s">
        <v>2628</v>
      </c>
      <c r="E185" s="93">
        <f>+(C185*SUM(K20:K35))</f>
        <v>0</v>
      </c>
      <c r="F185" s="91"/>
      <c r="G185" s="92"/>
      <c r="H185" s="87"/>
      <c r="I185" s="89" t="s">
        <v>2627</v>
      </c>
      <c r="J185" s="164">
        <f>+SUM(M179:M183)</f>
        <v>0</v>
      </c>
      <c r="K185" s="201" t="s">
        <v>2628</v>
      </c>
      <c r="L185" s="201"/>
      <c r="M185" s="93">
        <f>+J185*(SUM(K20:K35))</f>
        <v>0</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5"/>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43819</v>
      </c>
      <c r="D193" s="5"/>
      <c r="E193" s="125">
        <v>3414</v>
      </c>
      <c r="F193" s="5"/>
      <c r="G193" s="5"/>
      <c r="H193" s="146" t="s">
        <v>2694</v>
      </c>
      <c r="J193" s="5"/>
      <c r="K193" s="126">
        <v>41306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t="s">
        <v>2695</v>
      </c>
      <c r="D211" s="21"/>
      <c r="G211" s="27" t="s">
        <v>2620</v>
      </c>
      <c r="H211" s="175" t="s">
        <v>2696</v>
      </c>
      <c r="J211" s="27" t="s">
        <v>2622</v>
      </c>
      <c r="K211" s="175" t="s">
        <v>2696</v>
      </c>
      <c r="L211" s="21"/>
      <c r="M211" s="21"/>
      <c r="N211" s="21"/>
      <c r="O211" s="8"/>
    </row>
    <row r="212" spans="1:15" x14ac:dyDescent="0.25">
      <c r="A212" s="9"/>
      <c r="B212" s="27" t="s">
        <v>2619</v>
      </c>
      <c r="C212" s="125" t="s">
        <v>2695</v>
      </c>
      <c r="D212" s="21"/>
      <c r="G212" s="27" t="s">
        <v>2621</v>
      </c>
      <c r="H212" s="175">
        <v>3045334669</v>
      </c>
      <c r="J212" s="27" t="s">
        <v>2623</v>
      </c>
      <c r="K212" s="12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terms/"/>
    <ds:schemaRef ds:uri="http://www.w3.org/XML/1998/namespace"/>
    <ds:schemaRef ds:uri="4fb10211-09fb-4e80-9f0b-184718d5d98c"/>
    <ds:schemaRef ds:uri="a65d333d-5b59-4810-bc94-b80d9325abbc"/>
    <ds:schemaRef ds:uri="http://purl.org/dc/elements/1.1/"/>
    <ds:schemaRef ds:uri="http://schemas.microsoft.com/office/infopath/2007/PartnerControls"/>
    <ds:schemaRef ds:uri="http://purl.org/dc/dcmitype/"/>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ESTACION 3</cp:lastModifiedBy>
  <cp:lastPrinted>2021-01-05T03:22:36Z</cp:lastPrinted>
  <dcterms:created xsi:type="dcterms:W3CDTF">2020-10-14T21:57:42Z</dcterms:created>
  <dcterms:modified xsi:type="dcterms:W3CDTF">2021-01-05T03:37:57Z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