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ndr\OneDrive\Escritorio\Manifestacion interes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<sst xmlns="http://schemas.openxmlformats.org/spreadsheetml/2006/main" count="3086" uniqueCount="2694">
  <si>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</si>
  <si>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</si>
  <si>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</si>
  <si>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</si>
  <si>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</si>
  <si>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</si>
  <si>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</si>
  <si>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</si>
  <si>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</si>
  <si>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</si>
  <si>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</si>
  <si>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</si>
  <si>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</si>
  <si>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</si>
  <si>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</si>
  <si>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</si>
  <si>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</si>
  <si>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</si>
  <si>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</si>
  <si>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</si>
  <si>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</si>
  <si>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</si>
  <si>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</si>
  <si>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</si>
  <si>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</si>
  <si>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</si>
  <si>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</si>
  <si>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</si>
  <si>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</si>
  <si>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</si>
  <si>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</si>
  <si>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</si>
  <si>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</si>
  <si>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</si>
  <si>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</si>
  <si>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</si>
  <si>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</si>
  <si>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</si>
  <si>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</si>
  <si>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</si>
  <si>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</si>
  <si>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</si>
  <si>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</si>
  <si>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</si>
  <si>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</si>
  <si>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</si>
  <si>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</si>
  <si>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</si>
  <si>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</si>
  <si>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</si>
  <si>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</si>
  <si>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</si>
  <si>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</si>
  <si>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</si>
  <si>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</si>
  <si>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</si>
  <si>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</si>
  <si>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</si>
  <si>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</si>
  <si>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</si>
  <si>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</si>
  <si>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</si>
  <si>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</si>
  <si>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</si>
  <si>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</si>
  <si>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</si>
  <si>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</si>
  <si>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</si>
  <si>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</si>
  <si>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</si>
  <si>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</si>
  <si>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</si>
  <si>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</si>
  <si>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</si>
  <si>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</si>
  <si>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</si>
  <si>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</si>
  <si>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</si>
  <si>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</si>
  <si>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</si>
  <si>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</si>
  <si>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</si>
  <si>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</si>
  <si>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</si>
  <si>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</si>
  <si>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</si>
  <si>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</si>
  <si>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</si>
  <si>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</si>
  <si>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</si>
  <si>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</si>
  <si>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</si>
  <si>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</si>
  <si>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</si>
  <si>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</si>
  <si>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</si>
  <si>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</si>
  <si>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</si>
  <si>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</si>
  <si>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</si>
  <si>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</si>
  <si>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</si>
  <si>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</si>
  <si>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</si>
  <si>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</si>
  <si>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</si>
  <si>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</si>
  <si>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</si>
  <si>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</si>
  <si>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</si>
  <si>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</si>
  <si>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</si>
  <si>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</si>
  <si>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</si>
  <si>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</si>
  <si>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</si>
  <si>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</si>
  <si>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</si>
  <si>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</si>
  <si>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</si>
  <si>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</si>
  <si>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</si>
  <si>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</si>
  <si>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</si>
  <si>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</si>
  <si>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</si>
  <si>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</si>
  <si>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</si>
  <si>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</si>
  <si>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</si>
  <si>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</si>
  <si>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</si>
  <si>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</si>
  <si>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</si>
  <si>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</si>
  <si>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</si>
  <si>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</si>
  <si>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</si>
  <si>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</si>
  <si>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</si>
  <si>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</si>
  <si>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</si>
  <si>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</si>
  <si>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</si>
  <si>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</si>
  <si>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</si>
  <si>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</si>
  <si>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</si>
  <si>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</si>
  <si>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</si>
  <si>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</si>
  <si>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</si>
  <si>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</si>
  <si>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</si>
  <si>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</si>
  <si>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</si>
  <si>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</si>
  <si>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</si>
  <si>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</si>
  <si>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</si>
  <si>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</si>
  <si>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</si>
  <si>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</si>
  <si>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</si>
  <si>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</si>
  <si>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</si>
  <si>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</si>
  <si>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</si>
  <si>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</si>
  <si>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</si>
  <si>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</si>
  <si>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</si>
  <si>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</si>
  <si>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</si>
  <si>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</si>
  <si>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</si>
  <si>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</si>
  <si>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</si>
  <si>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</si>
  <si>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</si>
  <si>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</si>
  <si>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</si>
  <si>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</si>
  <si>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</si>
  <si>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</si>
  <si>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</si>
  <si>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</si>
  <si>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</si>
  <si>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</si>
  <si>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</si>
  <si>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</si>
  <si>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</si>
  <si>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</si>
  <si>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</si>
  <si>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</si>
  <si>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</si>
  <si>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</si>
  <si>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</si>
  <si>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</si>
  <si>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</si>
  <si>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</si>
  <si>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</si>
  <si>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</si>
  <si>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</si>
  <si>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</si>
  <si>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</si>
  <si>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</si>
  <si>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</si>
  <si>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</si>
  <si>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</si>
  <si>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</si>
  <si>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</si>
  <si>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</si>
  <si>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</si>
  <si>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</si>
  <si>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</si>
  <si>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</si>
  <si>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</si>
  <si>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</si>
  <si>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</si>
  <si>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</si>
  <si>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</si>
  <si>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</si>
  <si>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</si>
  <si>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</si>
  <si>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</si>
  <si>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</si>
  <si>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</si>
  <si>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</si>
  <si>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</si>
  <si>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</si>
  <si>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</si>
  <si>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</si>
  <si>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</si>
  <si>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</si>
  <si>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</si>
  <si>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</si>
  <si>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</si>
  <si>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</si>
  <si>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</si>
  <si>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</si>
  <si>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</si>
  <si>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</si>
  <si>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</si>
  <si>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</si>
  <si>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</si>
  <si>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</si>
  <si>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</si>
  <si>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</si>
  <si>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</si>
  <si>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</si>
  <si>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</si>
  <si>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</si>
  <si>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</si>
  <si>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</si>
  <si>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</si>
  <si>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</si>
  <si>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</si>
  <si>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</si>
  <si>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</si>
  <si>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</si>
  <si>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</si>
  <si>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</si>
  <si>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</si>
  <si>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</si>
  <si>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</si>
  <si>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</si>
  <si>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</si>
  <si>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</si>
  <si>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</si>
  <si>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</si>
  <si>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</si>
  <si>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</si>
  <si>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</si>
  <si>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</si>
  <si>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</si>
  <si>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</si>
  <si>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</si>
  <si>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</si>
  <si>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</si>
  <si>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</si>
  <si>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</si>
  <si>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</si>
  <si>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</si>
  <si>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</si>
  <si>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</si>
  <si>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</si>
  <si>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</si>
  <si>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</si>
  <si>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</si>
  <si>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</si>
  <si>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</si>
  <si>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</si>
  <si>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</si>
  <si>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</si>
  <si>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</si>
  <si>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</si>
  <si>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</si>
  <si>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</si>
  <si>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</si>
  <si>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</si>
  <si>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</si>
  <si>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</si>
  <si>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</si>
  <si>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</si>
  <si>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</si>
  <si>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</si>
  <si>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</si>
  <si>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</si>
  <si>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</si>
  <si>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</si>
  <si>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</si>
  <si>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</si>
  <si>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</si>
  <si>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</si>
  <si>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</si>
  <si>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</si>
  <si>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</si>
  <si>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</si>
  <si>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</si>
  <si>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</si>
  <si>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</si>
  <si>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</si>
  <si>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</si>
  <si>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</si>
  <si>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</si>
  <si>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</si>
  <si>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</si>
  <si>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</si>
  <si>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</si>
  <si>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</si>
  <si>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</si>
  <si>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</si>
  <si>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</si>
  <si>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</si>
  <si>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</si>
  <si>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</si>
  <si>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</si>
  <si>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</si>
  <si>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</si>
  <si>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</si>
  <si>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</si>
  <si>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</si>
  <si>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</si>
  <si>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</si>
  <si>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</si>
  <si>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</si>
  <si>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</si>
  <si>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</si>
  <si>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</si>
  <si>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</si>
  <si>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</si>
  <si>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</si>
  <si>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</si>
  <si>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</si>
  <si>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</si>
  <si>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</si>
  <si>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</si>
  <si>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</si>
  <si>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</si>
  <si>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</si>
  <si>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</si>
  <si>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</si>
  <si>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</si>
  <si>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</si>
  <si>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</si>
  <si>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</si>
  <si>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</si>
  <si>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</si>
  <si>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</si>
  <si>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</si>
  <si>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</si>
  <si>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</si>
  <si>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</si>
  <si>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</si>
  <si>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</si>
  <si>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</si>
  <si>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</si>
  <si>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</si>
  <si>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</si>
  <si>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</si>
  <si>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</si>
  <si>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</si>
  <si>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</si>
  <si>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</si>
  <si>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</si>
  <si>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</si>
  <si>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</si>
  <si>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</si>
  <si>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</si>
  <si>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</si>
  <si>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</si>
  <si>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</si>
  <si>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</si>
  <si>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</si>
  <si>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</si>
  <si>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</si>
  <si>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</si>
  <si>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</si>
  <si>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</si>
  <si>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</si>
  <si>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</si>
  <si>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</si>
  <si>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</si>
  <si>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</si>
  <si>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</si>
  <si>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</si>
  <si>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</si>
  <si>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</si>
  <si>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</si>
  <si>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</si>
  <si>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</si>
  <si>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</si>
  <si>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</si>
  <si>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</si>
  <si>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</si>
  <si>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</si>
  <si>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</si>
  <si>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</si>
  <si>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</si>
  <si>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</si>
  <si>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</si>
  <si>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</si>
  <si>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</si>
  <si>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</si>
  <si>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</si>
  <si>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</si>
  <si>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</si>
  <si>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</si>
  <si>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</si>
  <si>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</si>
  <si>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</si>
  <si>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</si>
  <si>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</si>
  <si>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</si>
  <si>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</si>
  <si>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</si>
  <si>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</si>
  <si>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</si>
  <si>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</si>
  <si>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</si>
  <si>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</si>
  <si>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</si>
  <si>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</si>
  <si>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</si>
  <si>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</si>
  <si>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</si>
  <si>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</si>
  <si>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</si>
  <si>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</si>
  <si>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</si>
  <si>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</si>
  <si>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</si>
  <si>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</si>
  <si>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</si>
  <si>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</si>
  <si>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</si>
  <si>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</si>
  <si>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</si>
  <si>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</si>
  <si>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</si>
  <si>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</si>
  <si>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</si>
  <si>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</si>
  <si>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</si>
  <si>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</si>
  <si>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</si>
  <si>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</si>
  <si>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</si>
  <si>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</si>
  <si>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</si>
  <si>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</si>
  <si>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</si>
  <si>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</si>
  <si>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</si>
  <si>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</si>
  <si>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</si>
  <si>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</si>
  <si>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</si>
  <si>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</si>
  <si>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</si>
  <si>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</si>
  <si>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</si>
  <si>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</si>
  <si>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</si>
  <si>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</si>
  <si>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</si>
  <si>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</si>
  <si>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</si>
  <si>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</si>
  <si>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</si>
  <si>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</si>
  <si>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</si>
  <si>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</si>
  <si>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</si>
  <si>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</si>
  <si>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</si>
  <si>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</si>
  <si>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</si>
  <si>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</si>
  <si>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</si>
  <si>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</si>
  <si>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</si>
  <si>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</si>
  <si>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</si>
  <si>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</si>
  <si>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</si>
  <si>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</si>
  <si>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</si>
  <si>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</si>
  <si>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</si>
  <si>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</si>
  <si>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</si>
  <si>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</si>
  <si>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</si>
  <si>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</si>
  <si>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</si>
  <si>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</si>
  <si>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</si>
  <si>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</si>
  <si>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</si>
  <si>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</si>
  <si>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</si>
  <si>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</si>
  <si>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</si>
  <si>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</si>
  <si>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</si>
  <si>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</si>
  <si>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</si>
  <si>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</si>
  <si>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</si>
  <si>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</si>
  <si>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</si>
  <si>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</si>
  <si>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</si>
  <si>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</si>
  <si>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</si>
  <si>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</si>
  <si>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</si>
  <si>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</si>
  <si>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</si>
  <si>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</si>
  <si>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</si>
  <si>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</si>
  <si>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</si>
  <si>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</si>
  <si>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</si>
  <si>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</si>
  <si>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</si>
  <si>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</si>
  <si>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</si>
  <si>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</si>
  <si>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</si>
  <si>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</si>
  <si>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</si>
  <si>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</si>
  <si>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</si>
  <si>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</si>
  <si>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</si>
  <si>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</si>
  <si>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</si>
  <si>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</si>
  <si>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</si>
  <si>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</si>
  <si>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</si>
  <si>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</si>
  <si>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</si>
  <si>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</si>
  <si>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</si>
  <si>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</si>
  <si>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</si>
  <si>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</si>
  <si>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</si>
  <si>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</si>
  <si>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</si>
  <si>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</si>
  <si>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</si>
  <si>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</si>
  <si>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</si>
  <si>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</si>
  <si>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</si>
  <si>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</si>
  <si>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</si>
  <si>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</si>
  <si>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</si>
  <si>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</si>
  <si>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</si>
  <si>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</si>
  <si>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</si>
  <si>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</si>
  <si>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</si>
  <si>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</si>
  <si>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</si>
  <si>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</si>
  <si>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</si>
  <si>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</si>
  <si>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</si>
  <si>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</si>
  <si>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</si>
  <si>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</si>
  <si>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</si>
  <si>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</si>
  <si>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</si>
  <si>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</si>
  <si>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</si>
  <si>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</si>
  <si>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</si>
  <si>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</si>
  <si>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</si>
  <si>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</si>
  <si>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</si>
  <si>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</si>
  <si>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</si>
  <si>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</si>
  <si>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</si>
  <si>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</si>
  <si>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</si>
  <si>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</si>
  <si>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</si>
  <si>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</si>
  <si>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</si>
  <si>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</si>
  <si>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</si>
  <si>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</si>
  <si>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</si>
  <si>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</si>
  <si>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</si>
  <si>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</si>
  <si>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</si>
  <si>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</si>
  <si>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</si>
  <si>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</si>
  <si>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</si>
  <si>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</si>
  <si>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</si>
  <si>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</si>
  <si>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</si>
  <si>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</si>
  <si>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</si>
  <si>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</si>
  <si>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</si>
  <si>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</si>
  <si>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</si>
  <si>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</si>
  <si>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</si>
  <si>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</si>
  <si>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</si>
  <si>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</si>
  <si>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</si>
  <si>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</si>
  <si>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</si>
  <si>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</si>
  <si>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</si>
  <si>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</si>
  <si>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</si>
  <si>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</si>
  <si>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</si>
  <si>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</si>
  <si>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</si>
  <si>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</si>
  <si>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</si>
  <si>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</si>
  <si>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</si>
  <si>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</si>
  <si>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</si>
  <si>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</si>
  <si>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</si>
  <si>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</si>
  <si>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</si>
  <si>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</si>
  <si>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</si>
  <si>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</si>
  <si>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</si>
  <si>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</si>
  <si>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</si>
  <si>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</si>
  <si>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</si>
  <si>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</si>
  <si>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</si>
  <si>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</si>
  <si>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</si>
  <si>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</si>
  <si>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</si>
  <si>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</si>
  <si>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</si>
  <si>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</si>
  <si>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</si>
  <si>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</si>
  <si>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</si>
  <si>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</si>
  <si>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</si>
  <si>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</si>
  <si>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</si>
  <si>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</si>
  <si>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</si>
  <si>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</si>
  <si>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</si>
  <si>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</si>
  <si>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</si>
  <si>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</si>
  <si>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</si>
  <si>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</si>
  <si>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</si>
  <si>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</si>
  <si>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</si>
  <si>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</si>
  <si>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</si>
  <si>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</si>
  <si>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</si>
  <si>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</si>
  <si>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</si>
  <si>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</si>
  <si>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</si>
  <si>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</si>
  <si>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</si>
  <si>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</si>
  <si>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</si>
  <si>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</si>
  <si>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</si>
  <si>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</si>
  <si>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</si>
  <si>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</si>
  <si>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</si>
  <si>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</si>
  <si>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</si>
  <si>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</si>
  <si>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</si>
  <si>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</si>
  <si>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</si>
  <si>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</si>
  <si>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</si>
  <si>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</si>
  <si>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</si>
  <si>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</si>
  <si>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</si>
  <si>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</si>
  <si>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</si>
  <si>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</si>
  <si>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</si>
  <si>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</si>
  <si>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</si>
  <si>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</si>
  <si>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</si>
  <si>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</si>
  <si>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</si>
  <si>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</si>
  <si>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</si>
  <si>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</si>
  <si>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</si>
  <si>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</si>
  <si>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</si>
  <si>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</si>
  <si>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</si>
  <si>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</si>
  <si>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</si>
  <si>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</si>
  <si>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</si>
  <si>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</si>
  <si>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</si>
  <si>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</si>
  <si>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</si>
  <si>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</si>
  <si>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</si>
  <si>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</si>
  <si>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</si>
  <si>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</si>
  <si>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</si>
  <si>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</si>
  <si>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</si>
  <si>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</si>
  <si>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</si>
  <si>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</si>
  <si>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</si>
  <si>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</si>
  <si>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</si>
  <si>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</si>
  <si>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</si>
  <si>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</si>
  <si>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</si>
  <si>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</si>
  <si>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</si>
  <si>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</si>
  <si>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</si>
  <si>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</si>
  <si>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</si>
  <si>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</si>
  <si>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</si>
  <si>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</si>
  <si>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</si>
  <si>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</si>
  <si>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</si>
  <si>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</si>
  <si>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</si>
  <si>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</si>
  <si>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</si>
  <si>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</si>
  <si>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</si>
  <si>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</si>
  <si>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</si>
  <si>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</si>
  <si>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</si>
  <si>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</si>
  <si>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</si>
  <si>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</si>
  <si>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</si>
  <si>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</si>
  <si>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</si>
  <si>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</si>
  <si>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</si>
  <si>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</si>
  <si>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</si>
  <si>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</si>
  <si>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</si>
  <si>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</si>
  <si>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</si>
  <si>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</si>
  <si>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</si>
  <si>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</si>
  <si>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</si>
  <si>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</si>
  <si>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</si>
  <si>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</si>
  <si>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</si>
  <si>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</si>
  <si>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</si>
  <si>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</si>
  <si>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</si>
  <si>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</si>
  <si>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</si>
  <si>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</si>
  <si>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</si>
  <si>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</si>
  <si>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</si>
  <si>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</si>
  <si>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</si>
  <si>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</si>
  <si>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</si>
  <si>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</si>
  <si>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</si>
  <si>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</si>
  <si>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</si>
  <si>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</si>
  <si>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</si>
  <si>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</si>
  <si>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</si>
  <si>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</si>
  <si>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</si>
  <si>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</si>
  <si>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</si>
  <si>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</si>
  <si>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</si>
  <si>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</si>
  <si>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</si>
  <si>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</si>
  <si>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</si>
  <si>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</si>
  <si>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</si>
  <si>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</si>
  <si>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</si>
  <si>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</si>
  <si>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</si>
  <si>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</si>
  <si>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</si>
  <si>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</si>
  <si>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</si>
  <si>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</si>
  <si>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</si>
  <si>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</si>
  <si>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</si>
  <si>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</si>
  <si>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</si>
  <si>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</si>
  <si>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</si>
  <si>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</si>
  <si>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</si>
  <si>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</si>
  <si>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</si>
  <si>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</si>
  <si>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</si>
  <si>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</si>
  <si>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</si>
  <si>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</si>
  <si>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</si>
  <si>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</si>
  <si>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</si>
  <si>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</si>
  <si>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</si>
  <si>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</si>
  <si>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</si>
  <si>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</si>
  <si>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</si>
  <si>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</si>
  <si>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</si>
  <si>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</si>
  <si>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</si>
  <si>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</si>
  <si>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</si>
  <si>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</si>
  <si>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</si>
  <si>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</si>
  <si>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</si>
  <si>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</si>
  <si>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</si>
  <si>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</si>
  <si>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</si>
  <si>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</si>
  <si>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</si>
  <si>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</si>
  <si>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</si>
  <si>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</si>
  <si>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</si>
  <si>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</si>
  <si>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</si>
  <si>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</si>
  <si>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</si>
  <si>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</si>
  <si>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</si>
  <si>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</si>
  <si>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</si>
  <si>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</si>
  <si>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</si>
  <si>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</si>
  <si>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</si>
  <si>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</si>
  <si>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</si>
  <si>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</si>
  <si>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</si>
  <si>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</si>
  <si>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</si>
  <si>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</si>
  <si>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</si>
  <si>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</si>
  <si>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</si>
  <si>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</si>
  <si>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</si>
  <si>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</si>
  <si>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</si>
  <si>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</si>
  <si>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</si>
  <si>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</si>
  <si>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</si>
  <si>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</si>
  <si>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</si>
  <si>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</si>
  <si>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</si>
  <si>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</si>
  <si>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</si>
  <si>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</si>
  <si>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</si>
  <si>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</si>
  <si>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</si>
  <si>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</si>
  <si>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</si>
  <si>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</si>
  <si>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</si>
  <si>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</si>
  <si>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</si>
  <si>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</si>
  <si>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</si>
  <si>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</si>
  <si>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</si>
  <si>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</si>
  <si>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</si>
  <si>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</si>
  <si>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</si>
  <si>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</si>
  <si>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</si>
  <si>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</si>
  <si>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</si>
  <si>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</si>
  <si>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</si>
  <si>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</si>
  <si>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</si>
  <si>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</si>
  <si>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</si>
  <si>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</si>
  <si>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</si>
  <si>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</si>
  <si>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</si>
  <si>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</si>
  <si>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</si>
  <si>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</si>
  <si>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</si>
  <si>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</si>
  <si>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</si>
  <si>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</si>
  <si>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</si>
  <si>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</si>
  <si>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</si>
  <si>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</si>
  <si>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</si>
  <si>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</si>
  <si>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</si>
  <si>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</si>
  <si>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</si>
  <si>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</si>
  <si>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</si>
  <si>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</si>
  <si>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</si>
  <si>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</si>
  <si>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</si>
  <si>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</si>
  <si>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</si>
  <si>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</si>
  <si>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</si>
  <si>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</si>
  <si>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</si>
  <si>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</si>
  <si>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</si>
  <si>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</si>
  <si>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</si>
  <si>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</si>
  <si>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</si>
  <si>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</si>
  <si>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</si>
  <si>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</si>
  <si>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</si>
  <si>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</si>
  <si>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</si>
  <si>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</si>
  <si>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</si>
  <si>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</si>
  <si>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</si>
  <si>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</si>
  <si>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</si>
  <si>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</si>
  <si>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</si>
  <si>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</si>
  <si>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</si>
  <si>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</si>
  <si>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</si>
  <si>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</si>
  <si>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</si>
  <si>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</si>
  <si>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</si>
  <si>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</si>
  <si>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</si>
  <si>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</si>
  <si>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</si>
  <si>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</si>
  <si>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</si>
  <si>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</si>
  <si>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</si>
  <si>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</si>
  <si>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</si>
  <si>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</si>
  <si>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</si>
  <si>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</si>
  <si>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</si>
  <si>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</si>
  <si>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</si>
  <si>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</si>
  <si>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</si>
  <si>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</si>
  <si>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</si>
  <si>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</si>
  <si>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</si>
  <si>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</si>
  <si>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</si>
  <si>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</si>
  <si>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</si>
  <si>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</si>
  <si>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</si>
  <si>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</si>
  <si>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</si>
  <si>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</si>
  <si>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</si>
  <si>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</si>
  <si>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</si>
  <si>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</si>
  <si>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</si>
  <si>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</si>
  <si>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</si>
  <si>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</si>
  <si>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</si>
  <si>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</si>
  <si>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</si>
  <si>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</si>
  <si>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</si>
  <si>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</si>
  <si>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</si>
  <si>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</si>
  <si>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</si>
  <si>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</si>
  <si>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</si>
  <si>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</si>
  <si>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</si>
  <si>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</si>
  <si>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</si>
  <si>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</si>
  <si>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</si>
  <si>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</si>
  <si>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</si>
  <si>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</si>
  <si>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</si>
  <si>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</si>
  <si>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</si>
  <si>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</si>
  <si>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</si>
  <si>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</si>
  <si>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</si>
  <si>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</si>
  <si>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</si>
  <si>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</si>
  <si>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</si>
  <si>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</si>
  <si>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</si>
  <si>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</si>
  <si>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</si>
  <si>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</si>
  <si>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</si>
  <si>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</si>
  <si>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</si>
  <si>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</si>
  <si>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</si>
  <si>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</si>
  <si>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</si>
  <si>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</si>
  <si>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</si>
  <si>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</si>
  <si>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</si>
  <si>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</si>
  <si>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</si>
  <si>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</si>
  <si>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</si>
  <si>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</si>
  <si>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</si>
  <si>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</si>
  <si>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</si>
  <si>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</si>
  <si>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</si>
  <si>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</si>
  <si>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</si>
  <si>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</si>
  <si>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</si>
  <si>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</si>
  <si>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</si>
  <si>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</si>
  <si>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</si>
  <si>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</si>
  <si>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</si>
  <si>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</si>
  <si>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</si>
  <si>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</si>
  <si>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</si>
  <si>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</si>
  <si>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</si>
  <si>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</si>
  <si>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</si>
  <si>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</si>
  <si>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</si>
  <si>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</si>
  <si>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</si>
  <si>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</si>
  <si>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</si>
  <si>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</si>
  <si>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</si>
  <si>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</si>
  <si>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</si>
  <si>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</si>
  <si>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</si>
  <si>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</si>
  <si>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</si>
  <si>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</si>
  <si>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</si>
  <si>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</si>
  <si>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</si>
  <si>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</si>
  <si>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</si>
  <si>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</si>
  <si>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</si>
  <si>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</si>
  <si>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</si>
  <si>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</si>
  <si>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</si>
  <si>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</si>
  <si>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</si>
  <si>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</si>
  <si>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</si>
  <si>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</si>
  <si>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</si>
  <si>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</si>
  <si>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</si>
  <si>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</si>
  <si>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</si>
  <si>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</si>
  <si>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</si>
  <si>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</si>
  <si>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</si>
  <si>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</si>
  <si>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</si>
  <si>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</si>
  <si>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</si>
  <si>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</si>
  <si>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</si>
  <si>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</si>
  <si>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</si>
  <si>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</si>
  <si>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</si>
  <si>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</si>
  <si>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</si>
  <si>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</si>
  <si>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</si>
  <si>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</si>
  <si>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</si>
  <si>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</si>
  <si>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</si>
  <si>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</si>
  <si>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</si>
  <si>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</si>
  <si>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</si>
  <si>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</si>
  <si>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</si>
  <si>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</si>
  <si>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</si>
  <si>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</si>
  <si>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</si>
  <si>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</si>
  <si>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</si>
  <si>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</si>
  <si>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</si>
  <si>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</si>
  <si>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</si>
  <si>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</si>
  <si>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</si>
  <si>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</si>
  <si>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</si>
  <si>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</si>
  <si>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</si>
  <si>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</si>
  <si>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</si>
  <si>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</si>
  <si>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</si>
  <si>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</si>
  <si>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</si>
  <si>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</si>
  <si>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</si>
  <si>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</si>
  <si>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</si>
  <si>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</si>
  <si>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</si>
  <si>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</si>
  <si>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</si>
  <si>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</si>
  <si>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</si>
  <si>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</si>
  <si>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</si>
  <si>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</si>
  <si>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</si>
  <si>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</si>
  <si>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</si>
  <si>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</si>
  <si>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</si>
  <si>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</si>
  <si>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</si>
  <si>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</si>
  <si>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</si>
  <si>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</si>
  <si>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</si>
  <si>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</si>
  <si>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</si>
  <si>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</si>
  <si>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</si>
  <si>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</si>
  <si>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</si>
  <si>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</si>
  <si>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</si>
  <si>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</si>
  <si>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</si>
  <si>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</si>
  <si>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</si>
  <si>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</si>
  <si>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</si>
  <si>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</si>
  <si>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</si>
  <si>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</si>
  <si>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</si>
  <si>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</si>
  <si>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</si>
  <si>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</si>
  <si>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</si>
  <si>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</si>
  <si>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</si>
  <si>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</si>
  <si>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</si>
  <si>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</si>
  <si>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</si>
  <si>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</si>
  <si>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</si>
  <si>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</si>
  <si>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</si>
  <si>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</si>
  <si>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</si>
  <si>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</si>
  <si>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</si>
  <si>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</si>
  <si>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</si>
  <si>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</si>
  <si>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</si>
  <si>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</si>
  <si>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</si>
  <si>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</si>
  <si>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</si>
  <si>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</si>
  <si>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</si>
  <si>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</si>
  <si>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</si>
  <si>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</si>
  <si>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</si>
  <si>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</si>
  <si>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</si>
  <si>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</si>
  <si>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</si>
  <si>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</si>
  <si>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</si>
  <si>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</si>
  <si>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</si>
  <si>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</si>
  <si>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</si>
  <si>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</si>
  <si>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</si>
  <si>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</si>
  <si>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</si>
  <si>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</si>
  <si>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</si>
  <si>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</si>
  <si>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</si>
  <si>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</si>
  <si>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</si>
  <si>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</si>
  <si>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</si>
  <si>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</si>
  <si>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</si>
  <si>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</si>
  <si>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</si>
  <si>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</si>
  <si>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</si>
  <si>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</si>
  <si>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</si>
  <si>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</si>
  <si>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</si>
  <si>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</si>
  <si>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</si>
  <si>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</si>
  <si>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</si>
  <si>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</si>
  <si>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</si>
  <si>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</si>
  <si>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</si>
  <si>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</si>
  <si>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</si>
  <si>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</si>
  <si>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</si>
  <si>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</si>
  <si>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</si>
  <si>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</si>
  <si>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</si>
  <si>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</si>
  <si>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</si>
  <si>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</si>
  <si>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</si>
  <si>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</si>
  <si>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</si>
  <si>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</si>
  <si>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</si>
  <si>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</si>
  <si>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</si>
  <si>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</si>
  <si>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</si>
  <si>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</si>
  <si>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</si>
  <si>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</si>
  <si>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</si>
  <si>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</si>
  <si>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</si>
  <si>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</si>
  <si>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</si>
  <si>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</si>
  <si>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</si>
  <si>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</si>
  <si>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</si>
  <si>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</si>
  <si>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</si>
  <si>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</si>
  <si>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</si>
  <si>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</si>
  <si>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</si>
  <si>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</si>
  <si>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</si>
  <si>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</si>
  <si>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</si>
  <si>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</si>
  <si>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</si>
  <si>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</si>
  <si>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</si>
  <si>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</si>
  <si>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</si>
  <si>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</si>
  <si>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</si>
  <si>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</si>
  <si>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</si>
  <si>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</si>
  <si>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</si>
  <si>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</si>
  <si>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</si>
  <si>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</si>
  <si>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</si>
  <si>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</si>
  <si>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</si>
  <si>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</si>
  <si>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</si>
  <si>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</si>
  <si>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</si>
  <si>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</si>
  <si>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</si>
  <si>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</si>
  <si>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</si>
  <si>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</si>
  <si>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</si>
  <si>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</si>
  <si>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</si>
  <si>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</si>
  <si>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</si>
  <si>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</si>
  <si>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</si>
  <si>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</si>
  <si>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</si>
  <si>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</si>
  <si>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</si>
  <si>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</si>
  <si>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</si>
  <si>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</si>
  <si>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</si>
  <si>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</si>
  <si>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</si>
  <si>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</si>
  <si>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</si>
  <si>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</si>
  <si>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</si>
  <si>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</si>
  <si>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</si>
  <si>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</si>
  <si>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</si>
  <si>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</si>
  <si>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</si>
  <si>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</si>
  <si>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</si>
  <si>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</si>
  <si>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</si>
  <si>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</si>
  <si>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</si>
  <si>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</si>
  <si>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</si>
  <si>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</si>
  <si>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</si>
  <si>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</si>
  <si>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</si>
  <si>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</si>
  <si>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</si>
  <si>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</si>
  <si>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</si>
  <si>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</si>
  <si>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</si>
  <si>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</si>
  <si>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</si>
  <si>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</si>
  <si>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</si>
  <si>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</si>
  <si>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</si>
  <si>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</si>
  <si>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</si>
  <si>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</si>
  <si>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</si>
  <si>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</si>
  <si>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</si>
  <si>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</si>
  <si>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</si>
  <si>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</si>
  <si>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</si>
  <si>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</si>
  <si>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</si>
  <si>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</si>
  <si>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</si>
  <si>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</si>
  <si>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</si>
  <si>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</si>
  <si>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</si>
  <si>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</si>
  <si>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</si>
  <si>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</si>
  <si>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</si>
  <si>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</si>
  <si>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</si>
  <si>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</si>
  <si>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</si>
  <si>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</si>
  <si>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</si>
  <si>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</si>
  <si>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</si>
  <si>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</si>
  <si>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</si>
  <si>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</si>
  <si>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</si>
  <si>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</si>
  <si>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</si>
  <si>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</si>
  <si>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</si>
  <si>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</si>
  <si>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</si>
  <si>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</si>
  <si>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</si>
  <si>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</si>
  <si>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</si>
  <si>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</si>
  <si>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</si>
  <si>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</si>
  <si>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</si>
  <si>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</si>
  <si>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</si>
  <si>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</si>
  <si>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</si>
  <si>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</si>
  <si>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</si>
  <si>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</si>
  <si>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</si>
  <si>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</si>
  <si>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</si>
  <si>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</si>
  <si>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</si>
  <si>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</si>
  <si>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</si>
  <si>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</si>
  <si>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</si>
  <si>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</si>
  <si>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</si>
  <si>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</si>
  <si>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</si>
  <si>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</si>
  <si>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</si>
  <si>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</si>
  <si>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</si>
  <si>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</si>
  <si>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</si>
  <si>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</si>
  <si>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</si>
  <si>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</si>
  <si>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</si>
  <si>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</si>
  <si>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</si>
  <si>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</si>
  <si>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</si>
  <si>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</si>
  <si>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</si>
  <si>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</si>
  <si>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</si>
  <si>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</si>
  <si>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</si>
  <si>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</si>
  <si>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</si>
  <si>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</si>
  <si>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</si>
  <si>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</si>
  <si>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</si>
  <si>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</si>
  <si>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</si>
  <si>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</si>
  <si>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</si>
  <si>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</si>
  <si>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</si>
  <si>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</si>
  <si>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</si>
  <si>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</si>
  <si>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</si>
  <si>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</si>
  <si>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</si>
  <si>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</si>
  <si>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</si>
  <si>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</si>
  <si>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</si>
  <si>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</si>
  <si>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</si>
  <si>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</si>
  <si>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</si>
  <si>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</si>
  <si>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</si>
  <si>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</si>
  <si>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</si>
  <si>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</si>
  <si>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</si>
  <si>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</si>
  <si>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</si>
  <si>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</si>
  <si>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</si>
  <si>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</si>
  <si>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</si>
  <si>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</si>
  <si>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</si>
  <si>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</si>
  <si>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</si>
  <si>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</si>
  <si>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</si>
  <si>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</si>
  <si>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</si>
  <si>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</si>
  <si>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</si>
  <si>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</si>
  <si>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</si>
  <si>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</si>
  <si>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</si>
  <si>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</si>
  <si>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</si>
  <si>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</si>
  <si>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</si>
  <si>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</si>
  <si>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</si>
  <si>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</si>
  <si>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</si>
  <si>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</si>
  <si>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</si>
  <si>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</si>
  <si>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</si>
  <si>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</si>
  <si>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</si>
  <si>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</si>
  <si>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</si>
  <si>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</si>
  <si>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</si>
  <si>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</si>
  <si>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</si>
  <si>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</si>
  <si>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</si>
  <si>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</si>
  <si>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</si>
  <si>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</si>
  <si>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</si>
  <si>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</si>
  <si>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</si>
  <si>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</si>
  <si>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</si>
  <si>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</si>
  <si>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</si>
  <si>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</si>
  <si>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</si>
  <si>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</si>
  <si>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</si>
  <si>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</si>
  <si>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</si>
  <si>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</si>
  <si>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</si>
  <si>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</si>
  <si>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</si>
  <si>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</si>
  <si>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</si>
  <si>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</si>
  <si>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</si>
  <si>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</si>
  <si>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</si>
  <si>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</si>
  <si>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</si>
  <si>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</si>
  <si>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</si>
  <si>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</si>
  <si>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</si>
  <si>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</si>
  <si>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</si>
  <si>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</si>
  <si>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</si>
  <si>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</si>
  <si>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</si>
  <si>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</si>
  <si>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</si>
  <si>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</si>
  <si>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</si>
  <si>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</si>
  <si>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</si>
  <si>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</si>
  <si>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</si>
  <si>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</si>
  <si>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</si>
  <si>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</si>
  <si>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</si>
  <si>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</si>
  <si>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</si>
  <si>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</si>
  <si>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</si>
  <si>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</si>
  <si>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</si>
  <si>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</si>
  <si>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</si>
  <si>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</si>
  <si>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</si>
  <si>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</si>
  <si>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</si>
  <si>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</si>
  <si>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</si>
  <si>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</si>
  <si>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</si>
  <si>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</si>
  <si>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</si>
  <si>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</si>
  <si>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</si>
  <si>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</si>
  <si>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</si>
  <si>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</si>
  <si>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</si>
  <si>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</si>
  <si>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</si>
  <si>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</si>
  <si>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</si>
  <si>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</si>
  <si>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</si>
  <si>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</si>
  <si>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</si>
  <si>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</si>
  <si>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</si>
  <si>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</si>
  <si>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</si>
  <si>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</si>
  <si>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</si>
  <si>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</si>
  <si>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</si>
  <si>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</si>
  <si>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</si>
  <si>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</si>
  <si>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</si>
  <si>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</si>
  <si>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</si>
  <si>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</si>
  <si>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</si>
  <si>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</si>
  <si>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</si>
  <si>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</si>
  <si>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</si>
  <si>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</si>
  <si>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</si>
  <si>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</si>
  <si>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</si>
  <si>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</si>
  <si>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</si>
  <si>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</si>
  <si>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</si>
  <si>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</si>
  <si>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</si>
  <si>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</si>
  <si>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</si>
  <si>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</si>
  <si>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</si>
  <si>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</si>
  <si>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</si>
  <si>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</si>
  <si>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</si>
  <si>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</si>
  <si>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</si>
  <si>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</si>
  <si>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</si>
  <si>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</si>
  <si>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</si>
  <si>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</si>
  <si>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</si>
  <si>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</si>
  <si>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</si>
  <si>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</si>
  <si>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</si>
  <si>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</si>
  <si>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</si>
  <si>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</si>
  <si>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</si>
  <si>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</si>
  <si>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</si>
  <si>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</si>
  <si>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</si>
  <si>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</si>
  <si>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</si>
  <si>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</si>
  <si>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</si>
  <si>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</si>
  <si>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</si>
  <si>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</si>
  <si>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</si>
  <si>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</si>
  <si>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</si>
  <si>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</si>
  <si>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</si>
  <si>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</si>
  <si>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</si>
  <si>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</si>
  <si>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</si>
  <si>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</si>
  <si>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</si>
  <si>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</si>
  <si>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</si>
  <si>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</si>
  <si>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</si>
  <si>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</si>
  <si>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</si>
  <si>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</si>
  <si>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</si>
  <si>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</si>
  <si>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</si>
  <si>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</si>
  <si>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</si>
  <si>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</si>
  <si>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</si>
  <si>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</si>
  <si>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</si>
  <si>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</si>
  <si>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</si>
  <si>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</si>
  <si>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</si>
  <si>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</si>
  <si>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</si>
  <si>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</si>
  <si>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</si>
  <si>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</si>
  <si>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</si>
  <si>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</si>
  <si>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</si>
  <si>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</si>
  <si>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</si>
  <si>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</si>
  <si>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</si>
  <si>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</si>
  <si>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</si>
  <si>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</si>
  <si>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</si>
  <si>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</si>
  <si>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</si>
  <si>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</si>
  <si>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</si>
  <si>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</si>
  <si>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</si>
  <si>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</si>
  <si>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</si>
  <si>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</si>
  <si>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</si>
  <si>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</si>
  <si>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</si>
  <si>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</si>
  <si>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</si>
  <si>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</si>
  <si>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</si>
  <si>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</si>
  <si>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</si>
  <si>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</si>
  <si>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</si>
  <si>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</si>
  <si>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</si>
  <si>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</si>
  <si>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</si>
  <si>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</si>
  <si>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</si>
  <si>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</si>
  <si>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</si>
  <si>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</si>
  <si>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</si>
  <si>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</si>
  <si>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</si>
  <si>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</si>
  <si>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</si>
  <si>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</si>
  <si>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</si>
  <si>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</si>
  <si>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</si>
  <si>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</si>
  <si>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</si>
  <si>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</si>
  <si>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</si>
  <si>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</si>
  <si>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</si>
  <si>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</si>
  <si>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</si>
  <si>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</si>
  <si>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</si>
  <si>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</si>
  <si>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</si>
  <si>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</si>
  <si>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</si>
  <si>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</si>
  <si>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</si>
  <si>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</si>
  <si>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</si>
  <si>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</si>
  <si>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</si>
  <si>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</si>
  <si>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</si>
  <si>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</si>
  <si>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</si>
  <si>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</si>
  <si>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</si>
  <si>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</si>
  <si>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</si>
  <si>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</si>
  <si>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</si>
  <si>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</si>
  <si>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</si>
  <si>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</si>
  <si>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</si>
  <si>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</si>
  <si>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</si>
  <si>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</si>
  <si>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</si>
  <si>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</si>
  <si>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</si>
  <si>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</si>
  <si>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</si>
  <si>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</si>
  <si>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</si>
  <si>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</si>
  <si>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</si>
  <si>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</si>
  <si>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</si>
  <si>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</si>
  <si>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</si>
  <si>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</si>
  <si>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</si>
  <si>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</si>
  <si>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</si>
  <si>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</si>
  <si>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</si>
  <si>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</si>
  <si>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</si>
  <si>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</si>
  <si>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</si>
  <si>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</si>
  <si>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</si>
  <si>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</si>
  <si>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</si>
  <si>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</si>
  <si>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</si>
  <si>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</si>
  <si>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</si>
  <si>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</si>
  <si>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</si>
  <si>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</si>
  <si>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</si>
  <si>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</si>
  <si>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</si>
  <si>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</si>
  <si>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</si>
  <si>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</si>
  <si>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</si>
  <si>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</si>
  <si>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</si>
  <si>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</si>
  <si>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</si>
  <si>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</si>
  <si>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</si>
  <si>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</si>
  <si>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</si>
  <si>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</si>
  <si>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</si>
  <si>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</si>
  <si>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</si>
  <si>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</si>
  <si>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</si>
  <si>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</si>
  <si>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</si>
  <si>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</si>
  <si>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</si>
  <si>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</si>
  <si>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</si>
  <si>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</si>
  <si>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</si>
  <si>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</si>
  <si>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</si>
  <si>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</si>
  <si>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</si>
  <si>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</si>
  <si>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</si>
  <si>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</si>
  <si>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</si>
  <si>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</si>
  <si>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</si>
  <si>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</si>
  <si>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</si>
  <si>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</si>
  <si>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</si>
  <si>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</si>
  <si>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</si>
  <si>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</si>
  <si>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</si>
  <si>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</si>
  <si>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</si>
  <si>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</si>
  <si>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</si>
  <si>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</si>
  <si>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</si>
  <si>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</si>
  <si>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</si>
  <si>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</si>
  <si>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</si>
  <si>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</si>
  <si>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</si>
  <si>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</si>
  <si>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</si>
  <si>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</si>
  <si>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</si>
  <si>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</si>
  <si>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</si>
  <si>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</si>
  <si>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</si>
  <si>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</si>
  <si>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</si>
  <si>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</si>
  <si>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</si>
  <si>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</si>
  <si>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</si>
  <si>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</si>
  <si>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</si>
  <si>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</si>
  <si>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</si>
  <si>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</si>
  <si>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</si>
  <si>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</si>
  <si>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</si>
  <si>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</si>
  <si>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</si>
  <si>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</si>
  <si>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</si>
  <si>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</si>
  <si>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</si>
  <si>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</si>
  <si>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</si>
  <si>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</si>
  <si>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</si>
  <si>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</si>
  <si>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</si>
  <si>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</si>
  <si>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</si>
  <si>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</si>
  <si>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</si>
  <si>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</si>
  <si>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</si>
  <si>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</si>
  <si>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</si>
  <si>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</si>
  <si>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</si>
  <si>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</si>
  <si>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</si>
  <si>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</si>
  <si>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</si>
  <si>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</si>
  <si>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</si>
  <si>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</si>
  <si>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</si>
  <si>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</si>
  <si>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</si>
  <si>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</si>
  <si>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</si>
  <si>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</si>
  <si>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</si>
  <si>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</si>
  <si>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</si>
  <si>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</si>
  <si>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</si>
  <si>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</si>
  <si>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</si>
  <si>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</si>
  <si>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</si>
  <si>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</si>
  <si>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</si>
  <si>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</si>
  <si>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</si>
  <si>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</si>
  <si>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</si>
  <si>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</si>
  <si>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</si>
  <si>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</si>
  <si>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</si>
  <si>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</si>
  <si>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</si>
  <si>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</si>
  <si>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</si>
  <si>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</si>
  <si>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</si>
  <si>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</si>
  <si>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</si>
  <si>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</si>
  <si>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</si>
  <si>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</si>
  <si>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</si>
  <si>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</si>
  <si>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</si>
  <si>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</si>
  <si>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</si>
  <si>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</si>
  <si>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</si>
  <si>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</si>
  <si>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</si>
  <si>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</si>
  <si>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</si>
  <si>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</si>
  <si>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</si>
  <si>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</si>
  <si>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</si>
  <si>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</si>
  <si>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</si>
  <si>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</si>
  <si>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</si>
  <si>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</si>
  <si>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</si>
  <si>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</si>
  <si>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</si>
  <si>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</si>
  <si>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</si>
  <si>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</si>
  <si>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</si>
  <si>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</si>
  <si>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</si>
  <si>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</si>
  <si>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</si>
  <si>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</si>
  <si>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</si>
  <si>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</si>
  <si>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</si>
  <si>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</si>
  <si>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</si>
  <si>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</si>
  <si>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</si>
  <si>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</si>
  <si>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</si>
  <si>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</si>
  <si>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</si>
  <si>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</si>
  <si>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</si>
  <si>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</si>
  <si>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</si>
  <si>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</si>
  <si>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</si>
  <si>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</si>
  <si>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</si>
  <si>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</si>
  <si>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</si>
  <si>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</si>
  <si>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</si>
  <si>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</si>
  <si>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</si>
  <si>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</si>
  <si>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</si>
  <si>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</si>
  <si>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</si>
  <si>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</si>
  <si>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</si>
  <si>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</si>
  <si>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</si>
  <si>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</si>
  <si>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</si>
  <si>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</si>
  <si>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</si>
  <si>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</si>
  <si>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</si>
  <si>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</si>
  <si>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</si>
  <si>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</si>
  <si>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</si>
  <si>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</si>
  <si>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</si>
  <si>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</si>
  <si>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</si>
  <si>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</si>
  <si>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</si>
  <si>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</si>
  <si>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</si>
  <si>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</si>
  <si>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</si>
  <si>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</si>
  <si>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</si>
  <si>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</si>
  <si>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</si>
  <si>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</si>
  <si>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</si>
  <si>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</si>
  <si>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</si>
  <si>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</si>
  <si>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</si>
  <si>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</si>
  <si>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</si>
  <si>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</si>
  <si>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</si>
  <si>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</si>
  <si>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</si>
  <si>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</si>
  <si>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</si>
  <si>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</si>
  <si>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</si>
  <si>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</si>
  <si>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</si>
  <si>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</si>
  <si>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</si>
  <si>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</si>
  <si>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</si>
  <si>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</si>
  <si>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</si>
  <si>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</si>
  <si>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</si>
  <si>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</si>
  <si>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</si>
  <si>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</si>
  <si>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</si>
  <si>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</si>
  <si>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</si>
  <si>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</si>
  <si>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</si>
  <si>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</si>
  <si>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</si>
  <si>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</si>
  <si>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</si>
  <si>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</si>
  <si>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</si>
  <si>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</si>
  <si>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</si>
  <si>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</si>
  <si>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</si>
  <si>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</si>
  <si>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</si>
  <si>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</si>
  <si>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</si>
  <si>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</si>
  <si>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</si>
  <si>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</si>
  <si>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</si>
  <si>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</si>
  <si>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</si>
  <si>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</si>
  <si>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</si>
  <si>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</si>
  <si>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</si>
  <si>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</si>
  <si>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</si>
  <si>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</si>
  <si>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</si>
  <si>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</si>
  <si>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</si>
  <si>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</si>
  <si>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</si>
  <si>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</si>
  <si>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</si>
  <si>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</si>
  <si>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</si>
  <si>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</si>
  <si>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</si>
  <si>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</si>
  <si>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</si>
  <si>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</si>
  <si>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</si>
  <si>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</si>
  <si>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</si>
  <si>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</si>
  <si>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</si>
  <si>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</si>
  <si>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</si>
  <si>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</si>
  <si>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</si>
  <si>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</si>
  <si>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</si>
  <si>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</si>
  <si>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</si>
  <si>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</si>
  <si>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</si>
  <si>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</si>
  <si>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</si>
  <si>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</si>
  <si>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</si>
  <si>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</si>
  <si>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</si>
  <si>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</si>
  <si>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</si>
  <si>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</si>
  <si>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</si>
  <si>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</si>
  <si>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</si>
  <si>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</si>
  <si>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</si>
  <si>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</si>
  <si>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</si>
  <si>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</si>
  <si>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</si>
  <si>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</si>
  <si>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</si>
  <si>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</si>
  <si>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</si>
  <si>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</si>
  <si>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</si>
  <si>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</si>
  <si>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</si>
  <si>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</si>
  <si>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</si>
  <si>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</si>
  <si>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</si>
  <si>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</si>
  <si>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</si>
  <si>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</si>
  <si>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</si>
  <si>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</si>
  <si>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</si>
  <si>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</si>
  <si>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</si>
  <si>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</si>
  <si>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</si>
  <si>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</si>
  <si>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</si>
  <si>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</si>
  <si>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</si>
  <si>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</si>
  <si>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</si>
  <si>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</si>
  <si>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</si>
  <si>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</si>
  <si>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</si>
  <si>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</si>
  <si>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</si>
  <si>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</si>
  <si>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</si>
  <si>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</si>
  <si>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</si>
  <si>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</si>
  <si>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</si>
  <si>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</si>
  <si>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</si>
  <si>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</si>
  <si>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</si>
  <si>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</si>
  <si>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</si>
  <si>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</si>
  <si>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</si>
  <si>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</si>
  <si>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</si>
  <si>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</si>
  <si>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</si>
  <si>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</si>
  <si>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</si>
  <si>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</si>
  <si>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</si>
  <si>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</si>
  <si>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</si>
  <si>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</si>
  <si>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</si>
  <si>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</si>
  <si>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</si>
  <si>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</si>
  <si>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</si>
  <si>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</si>
  <si>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</si>
  <si>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</si>
  <si>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</si>
  <si>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</si>
  <si>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</si>
  <si>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</si>
  <si>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</si>
  <si>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</si>
  <si>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</si>
  <si>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</si>
  <si>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</si>
  <si>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</si>
  <si>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</si>
  <si>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</si>
  <si>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</si>
  <si>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</si>
  <si>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</si>
  <si>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</si>
  <si>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</si>
  <si>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</si>
  <si>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</si>
  <si>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</si>
  <si>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</si>
  <si>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</si>
  <si>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</si>
  <si>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</si>
  <si>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</si>
  <si>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</si>
  <si>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</si>
  <si>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</si>
  <si>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</si>
  <si>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</si>
  <si>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</si>
  <si>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</si>
  <si>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</si>
  <si>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</si>
  <si>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</si>
  <si>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</si>
  <si>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</si>
  <si>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</si>
  <si>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</si>
  <si>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</si>
  <si>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</si>
  <si>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</si>
  <si>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</si>
  <si>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</si>
  <si>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</si>
  <si>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</si>
  <si>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</si>
  <si>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</si>
  <si>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</si>
  <si>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</si>
  <si>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</si>
  <si>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</si>
  <si>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</si>
  <si>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</si>
  <si>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</si>
  <si>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</si>
  <si>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</si>
  <si>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</si>
  <si>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</si>
  <si>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</si>
  <si>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</si>
  <si>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</si>
  <si>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</si>
  <si>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</si>
  <si>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</si>
  <si>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</si>
  <si>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</si>
  <si>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</si>
  <si>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</si>
  <si>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</si>
  <si>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</si>
  <si>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</si>
  <si>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</si>
  <si>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</si>
  <si>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</si>
  <si>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</si>
  <si>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</si>
  <si>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</si>
  <si>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</si>
  <si>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</si>
  <si>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</si>
  <si>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</si>
  <si>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</si>
  <si>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</si>
  <si>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</si>
  <si>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</si>
  <si>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</si>
  <si>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</si>
  <si>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</si>
  <si>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</si>
  <si>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</si>
  <si>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</si>
  <si>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</si>
  <si>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</si>
  <si>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</si>
  <si>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</si>
  <si>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</si>
  <si>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</si>
  <si>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</si>
  <si>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</si>
  <si>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</si>
  <si>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</si>
  <si>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</si>
  <si>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</si>
  <si>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</si>
  <si>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</si>
  <si>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</si>
  <si>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</si>
  <si>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</si>
  <si>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</si>
  <si>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</si>
  <si>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</si>
  <si>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</si>
  <si>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</si>
  <si>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</si>
  <si>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</si>
  <si>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</si>
  <si>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</si>
  <si>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</si>
  <si>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</si>
  <si>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</si>
  <si>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</si>
  <si>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</si>
  <si>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</si>
  <si>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</si>
  <si>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</si>
  <si>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</si>
  <si>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</si>
  <si>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</si>
  <si>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</si>
  <si>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</si>
  <si>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</si>
  <si>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</si>
  <si>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</si>
  <si>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</si>
  <si>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</si>
  <si>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</si>
  <si>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</si>
  <si>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</si>
  <si>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</si>
  <si>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</si>
  <si>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</si>
  <si>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</si>
  <si>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</si>
  <si>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</si>
  <si>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</si>
  <si>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</si>
  <si>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</si>
  <si>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</si>
  <si>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</si>
  <si>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</si>
  <si>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</si>
  <si>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</si>
  <si>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</si>
  <si>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</si>
  <si>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</si>
  <si>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</si>
  <si>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</si>
  <si>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</si>
  <si>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</si>
  <si>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</si>
  <si>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</si>
  <si>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</si>
  <si>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</si>
  <si>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</si>
  <si>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</si>
  <si>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</si>
  <si>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</si>
  <si>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</si>
  <si>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</si>
  <si>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</si>
  <si>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</si>
  <si>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</si>
  <si>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</si>
  <si>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</si>
  <si>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</si>
  <si>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</si>
  <si>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</si>
  <si>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</si>
  <si>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</si>
  <si>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</si>
  <si>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</si>
  <si>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</si>
  <si>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</si>
  <si>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</si>
  <si>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</si>
  <si>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</si>
  <si>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</si>
  <si>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</si>
  <si>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</si>
  <si>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</si>
  <si>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</si>
  <si>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</si>
  <si>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</si>
  <si>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</si>
  <si>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</si>
  <si>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</si>
  <si>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</si>
  <si>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</si>
  <si>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</si>
  <si>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</si>
  <si>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</si>
  <si>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</si>
  <si>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</si>
  <si>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</si>
  <si>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</si>
  <si>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</si>
  <si>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</si>
  <si>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</si>
  <si>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</si>
  <si>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</si>
  <si>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</si>
  <si>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</si>
  <si>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</si>
  <si>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</si>
  <si>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</si>
  <si>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</si>
  <si>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</si>
  <si>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</si>
  <si>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</si>
  <si>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</si>
  <si>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</si>
  <si>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</si>
  <si>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</si>
  <si>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</si>
  <si>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</si>
  <si>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</si>
  <si>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</si>
  <si>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</si>
  <si>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</si>
  <si>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</si>
  <si>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</si>
  <si>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</si>
  <si>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</si>
  <si>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</si>
  <si>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</si>
  <si>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</si>
  <si>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</si>
  <si>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</si>
  <si>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</si>
  <si>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</si>
  <si>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</si>
  <si>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</si>
  <si>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</si>
  <si>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</si>
  <si>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</si>
  <si>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</si>
  <si>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</si>
  <si>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</si>
  <si>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</si>
  <si>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</si>
  <si>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</si>
  <si>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</si>
  <si>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</si>
  <si>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</si>
  <si>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</si>
  <si>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</si>
  <si>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</si>
  <si>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</si>
  <si>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</si>
  <si>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</si>
  <si>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</si>
  <si>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</si>
  <si>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</si>
  <si>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</si>
  <si>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</si>
  <si>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</si>
  <si>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</si>
  <si>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</si>
  <si>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</si>
  <si>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</si>
  <si>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</si>
  <si>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</si>
  <si>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</si>
  <si>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</si>
  <si>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</si>
  <si>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</si>
  <si>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</si>
  <si>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</si>
  <si>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</si>
  <si>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</si>
  <si>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</si>
  <si>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</si>
  <si>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</si>
  <si>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</si>
  <si>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</si>
  <si>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</si>
  <si>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</si>
  <si>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</si>
  <si>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</si>
  <si>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</si>
  <si>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</si>
  <si>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</si>
  <si>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</si>
  <si>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</si>
  <si>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</si>
  <si>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</si>
  <si>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</si>
  <si>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</si>
  <si>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</si>
  <si>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</si>
  <si>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</si>
  <si>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</si>
  <si>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</si>
  <si>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</si>
  <si>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</si>
  <si>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</si>
  <si>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</si>
  <si>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</si>
  <si>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</si>
  <si>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</si>
  <si>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</si>
  <si>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</si>
  <si>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</si>
  <si>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</si>
  <si>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</si>
  <si>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</si>
  <si>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</si>
  <si>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</si>
  <si>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</si>
  <si>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</si>
  <si>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</si>
  <si>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</si>
  <si>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</si>
  <si>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</si>
  <si>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</si>
  <si>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</si>
  <si>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</si>
  <si>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</si>
  <si>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</si>
  <si>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</si>
  <si>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</si>
  <si>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</si>
  <si>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</si>
  <si>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FUNDACION PARA EL DESARROLLO SOCIAL INTERAL FUNPRODESI</t>
  </si>
  <si>
    <t>015</t>
  </si>
  <si>
    <t>TECNOPROYECTOS INGENIERIA S.A.</t>
  </si>
  <si>
    <t>0025</t>
  </si>
  <si>
    <t>BRINDAR ATENCION A NIÑOS, NIÑAS Y FAMILIAS QUE SE ENCUENTRAN EN PELIGRO Y/O ESTADO DE VULNERACION, MEDIANTE ESTRATEGIAS QUE FOMENTEN LOS DERECHOS DE LOS MISMOS.</t>
  </si>
  <si>
    <t>BRINDAR ALIMENTACION Y ACOMPAÑAMIENTO PEDAGOGICO INTEGRAL A NIÑOS, NIÑAS, MUJERES GESTANTES Y MADRES LACTANTES.</t>
  </si>
  <si>
    <t>105</t>
  </si>
  <si>
    <t>10</t>
  </si>
  <si>
    <t>CAPACITAR A LOS AGENTES EDUCATIVOS DE HCB TRADICIONAL.</t>
  </si>
  <si>
    <t>CARLOS ANDRES ROBAYO BOHORQUEZ</t>
  </si>
  <si>
    <t>CARREA 20 # 16 - 67</t>
  </si>
  <si>
    <t>3008045004</t>
  </si>
  <si>
    <t>CARRERA 20 # 16 - 67</t>
  </si>
  <si>
    <t>fundacionamigosacs@gmail.com</t>
  </si>
  <si>
    <t>2021-8-1-08001512020</t>
  </si>
  <si>
    <t>SUMINISTRO DE PAQUETES ALIMENTARIOS, FORTALECIMIENTO DE HABITOS DE VIDA SALUDABLE, PROCESOS Y SEGUIMIENTOS PEDAGOGICOS, PSICOSOCIALES, SEÑALADOS EN EL MARCO DE ATENCION INTEGRAL DE LA EDUCACION INICIAL.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</si>
</sst>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3" zoomScaleNormal="93"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7" t="str">
        <f>HYPERLINK("#MI_Oferente_Singular!A114","CAPACIDAD RESIDUAL")</f>
        <v>CAPACIDAD RESIDUAL</v>
      </c>
      <c r="F8" s="248"/>
      <c r="G8" s="24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7" t="str">
        <f>HYPERLINK("#MI_Oferente_Singular!A162","TALENTO HUMANO")</f>
        <v>TALENTO HUMANO</v>
      </c>
      <c r="F9" s="248"/>
      <c r="G9" s="24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7" t="str">
        <f>HYPERLINK("#MI_Oferente_Singular!F162","INFRAESTRUCTURA")</f>
        <v>INFRAESTRUCTURA</v>
      </c>
      <c r="F10" s="248"/>
      <c r="G10" s="24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2692</v>
      </c>
      <c r="D15" s="35"/>
      <c r="E15" s="35"/>
      <c r="F15" s="5"/>
      <c r="G15" s="32" t="s">
        <v>1168</v>
      </c>
      <c r="H15" s="103" t="s">
        <v>163</v>
      </c>
      <c r="I15" s="32" t="s">
        <v>2624</v>
      </c>
      <c r="J15" s="108" t="s">
        <v>2626</v>
      </c>
      <c r="L15" s="231" t="s">
        <v>8</v>
      </c>
      <c r="M15" s="231"/>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5" t="s">
        <v>11</v>
      </c>
      <c r="J19" s="136" t="s">
        <v>10</v>
      </c>
      <c r="K19" s="136" t="s">
        <v>2609</v>
      </c>
      <c r="L19" s="136" t="s">
        <v>1161</v>
      </c>
      <c r="M19" s="136" t="s">
        <v>1162</v>
      </c>
      <c r="N19" s="137" t="s">
        <v>2610</v>
      </c>
      <c r="O19" s="132"/>
      <c r="Q19" s="51"/>
      <c r="R19" s="51"/>
    </row>
    <row r="20" spans="1:23" ht="30" customHeight="1" x14ac:dyDescent="0.25">
      <c r="A20" s="9"/>
      <c r="B20" s="183">
        <v>901187011</v>
      </c>
      <c r="C20" s="5"/>
      <c r="D20" s="73"/>
      <c r="E20" s="5"/>
      <c r="F20" s="5"/>
      <c r="G20" s="5"/>
      <c r="H20" s="250"/>
      <c r="I20" s="144" t="s">
        <v>163</v>
      </c>
      <c r="J20" s="145" t="s">
        <v>165</v>
      </c>
      <c r="K20" s="146">
        <v>754485782</v>
      </c>
      <c r="L20" s="147"/>
      <c r="M20" s="147">
        <v>44561</v>
      </c>
      <c r="N20" s="130">
        <f>+(M20-L20)/30</f>
        <v>1485.3666666666666</v>
      </c>
      <c r="O20" s="133"/>
      <c r="U20" s="129"/>
      <c r="V20" s="105">
        <f ca="1">NOW()</f>
        <v>44194.721863078703</v>
      </c>
      <c r="W20" s="105">
        <f ca="1">NOW()</f>
        <v>44194.721863078703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4"/>
      <c r="I37" s="125"/>
      <c r="J37" s="125"/>
      <c r="K37" s="125"/>
      <c r="L37" s="125"/>
      <c r="M37" s="125"/>
      <c r="N37" s="125"/>
      <c r="O37" s="126"/>
    </row>
    <row r="38" spans="1:16" ht="21" customHeight="1" x14ac:dyDescent="0.25">
      <c r="A38" s="9"/>
      <c r="B38" s="245" t="str">
        <f>VLOOKUP(B20,EAS!A2:B1439,2,0)</f>
        <v>FUNDACION AMIGOS CONSTRUYENDO SUEÑOS</v>
      </c>
      <c r="C38" s="245"/>
      <c r="D38" s="245"/>
      <c r="E38" s="245"/>
      <c r="F38" s="245"/>
      <c r="G38" s="5"/>
      <c r="H38" s="127"/>
      <c r="I38" s="254" t="s">
        <v>7</v>
      </c>
      <c r="J38" s="254"/>
      <c r="K38" s="254"/>
      <c r="L38" s="254"/>
      <c r="M38" s="254"/>
      <c r="N38" s="254"/>
      <c r="O38" s="128"/>
    </row>
    <row r="39" spans="1:16" ht="42.95" customHeight="1" thickBot="1" x14ac:dyDescent="0.3">
      <c r="A39" s="10"/>
      <c r="B39" s="11"/>
      <c r="C39" s="11"/>
      <c r="D39" s="11"/>
      <c r="E39" s="11"/>
      <c r="F39" s="11"/>
      <c r="G39" s="11"/>
      <c r="H39" s="10"/>
      <c r="I39" s="240" t="s">
        <v>2676</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72" t="s">
        <v>2678</v>
      </c>
      <c r="C48" s="109" t="s">
        <v>31</v>
      </c>
      <c r="D48" s="173" t="s">
        <v>2679</v>
      </c>
      <c r="E48" s="177">
        <v>42387</v>
      </c>
      <c r="F48" s="177">
        <v>43087</v>
      </c>
      <c r="G48" s="155">
        <f>IF(AND(E48&lt;&gt;"",F48&lt;&gt;""),((F48-E48)/30),"")</f>
        <v>23.333333333333332</v>
      </c>
      <c r="H48" s="180" t="s">
        <v>2683</v>
      </c>
      <c r="I48" s="110" t="s">
        <v>453</v>
      </c>
      <c r="J48" s="110" t="s">
        <v>984</v>
      </c>
      <c r="K48" s="112">
        <v>150000000</v>
      </c>
      <c r="L48" s="111" t="s">
        <v>1148</v>
      </c>
      <c r="M48" s="113">
        <v>1</v>
      </c>
      <c r="N48" s="111" t="s">
        <v>2634</v>
      </c>
      <c r="O48" s="111" t="s">
        <v>26</v>
      </c>
      <c r="P48" s="78"/>
    </row>
    <row r="49" spans="1:16" s="6" customFormat="1" ht="24.75" customHeight="1" x14ac:dyDescent="0.25">
      <c r="A49" s="138">
        <v>2</v>
      </c>
      <c r="B49" s="172" t="s">
        <v>2680</v>
      </c>
      <c r="C49" s="109" t="s">
        <v>31</v>
      </c>
      <c r="D49" s="173" t="s">
        <v>2681</v>
      </c>
      <c r="E49" s="177">
        <v>43108</v>
      </c>
      <c r="F49" s="177">
        <v>43228</v>
      </c>
      <c r="G49" s="155">
        <f t="shared" ref="G49:G50" si="2">IF(AND(E49&lt;&gt;"",F49&lt;&gt;""),((F49-E49)/30),"")</f>
        <v>4</v>
      </c>
      <c r="H49" s="180" t="s">
        <v>2682</v>
      </c>
      <c r="I49" s="110" t="s">
        <v>711</v>
      </c>
      <c r="J49" s="110" t="s">
        <v>713</v>
      </c>
      <c r="K49" s="112">
        <v>40000000</v>
      </c>
      <c r="L49" s="111" t="s">
        <v>1148</v>
      </c>
      <c r="M49" s="113">
        <v>1</v>
      </c>
      <c r="N49" s="111" t="s">
        <v>2634</v>
      </c>
      <c r="O49" s="111" t="s">
        <v>26</v>
      </c>
      <c r="P49" s="78"/>
    </row>
    <row r="50" spans="1:16" s="6" customFormat="1" ht="24.75" customHeight="1" x14ac:dyDescent="0.25">
      <c r="A50" s="138">
        <v>3</v>
      </c>
      <c r="B50" s="172" t="s">
        <v>2284</v>
      </c>
      <c r="C50" s="119" t="s">
        <v>31</v>
      </c>
      <c r="D50" s="174" t="s">
        <v>2684</v>
      </c>
      <c r="E50" s="178">
        <v>43275</v>
      </c>
      <c r="F50" s="178">
        <v>43646</v>
      </c>
      <c r="G50" s="155">
        <f t="shared" si="2"/>
        <v>12.366666666666667</v>
      </c>
      <c r="H50" s="172" t="s">
        <v>2693</v>
      </c>
      <c r="I50" s="110" t="s">
        <v>163</v>
      </c>
      <c r="J50" s="110" t="s">
        <v>175</v>
      </c>
      <c r="K50" s="112">
        <v>215000000</v>
      </c>
      <c r="L50" s="119" t="s">
        <v>1148</v>
      </c>
      <c r="M50" s="113">
        <v>1</v>
      </c>
      <c r="N50" s="111" t="s">
        <v>2634</v>
      </c>
      <c r="O50" s="111" t="s">
        <v>26</v>
      </c>
      <c r="P50" s="78"/>
    </row>
    <row r="51" spans="1:16" s="6" customFormat="1" ht="24.75" customHeight="1" outlineLevel="1" x14ac:dyDescent="0.25">
      <c r="A51" s="138">
        <v>4</v>
      </c>
      <c r="B51" s="172" t="s">
        <v>2515</v>
      </c>
      <c r="C51" s="119" t="s">
        <v>31</v>
      </c>
      <c r="D51" s="174" t="s">
        <v>2685</v>
      </c>
      <c r="E51" s="178">
        <v>43922</v>
      </c>
      <c r="F51" s="178">
        <v>44165</v>
      </c>
      <c r="G51" s="155">
        <f t="shared" ref="G51:G107" si="3">IF(AND(E51&lt;&gt;"",F51&lt;&gt;""),((F51-E51)/30),"")</f>
        <v>8.1</v>
      </c>
      <c r="H51" s="172" t="s">
        <v>2686</v>
      </c>
      <c r="I51" s="110" t="s">
        <v>163</v>
      </c>
      <c r="J51" s="110" t="s">
        <v>165</v>
      </c>
      <c r="K51" s="112">
        <v>16000000</v>
      </c>
      <c r="L51" s="119" t="s">
        <v>1148</v>
      </c>
      <c r="M51" s="113">
        <v>1</v>
      </c>
      <c r="N51" s="111" t="s">
        <v>2634</v>
      </c>
      <c r="O51" s="111" t="s">
        <v>1148</v>
      </c>
      <c r="P51" s="78"/>
    </row>
    <row r="52" spans="1:16" s="7" customFormat="1" ht="24.75" customHeight="1" outlineLevel="1" x14ac:dyDescent="0.25">
      <c r="A52" s="139">
        <v>5</v>
      </c>
      <c r="B52" s="172"/>
      <c r="C52" s="119" t="s">
        <v>31</v>
      </c>
      <c r="D52" s="173"/>
      <c r="E52" s="177"/>
      <c r="F52" s="177"/>
      <c r="G52" s="155" t="str">
        <f t="shared" si="3"/>
        <v/>
      </c>
      <c r="H52" s="180"/>
      <c r="I52" s="110"/>
      <c r="J52" s="110"/>
      <c r="K52" s="112"/>
      <c r="L52" s="119" t="s">
        <v>1148</v>
      </c>
      <c r="M52" s="113">
        <v>1</v>
      </c>
      <c r="N52" s="111"/>
      <c r="O52" s="111"/>
      <c r="P52" s="79"/>
    </row>
    <row r="53" spans="1:16" s="7" customFormat="1" ht="24.75" customHeight="1" outlineLevel="1" x14ac:dyDescent="0.25">
      <c r="A53" s="139">
        <v>6</v>
      </c>
      <c r="B53" s="172"/>
      <c r="C53" s="119" t="s">
        <v>31</v>
      </c>
      <c r="D53" s="173"/>
      <c r="E53" s="177"/>
      <c r="F53" s="177"/>
      <c r="G53" s="155" t="str">
        <f t="shared" si="3"/>
        <v/>
      </c>
      <c r="H53" s="180"/>
      <c r="I53" s="110"/>
      <c r="J53" s="110"/>
      <c r="K53" s="112"/>
      <c r="L53" s="119" t="s">
        <v>1148</v>
      </c>
      <c r="M53" s="113">
        <v>1</v>
      </c>
      <c r="N53" s="111"/>
      <c r="O53" s="111"/>
      <c r="P53" s="79"/>
    </row>
    <row r="54" spans="1:16" s="7" customFormat="1" ht="24.75" customHeight="1" outlineLevel="1" x14ac:dyDescent="0.25">
      <c r="A54" s="139">
        <v>7</v>
      </c>
      <c r="B54" s="172"/>
      <c r="C54" s="119" t="s">
        <v>31</v>
      </c>
      <c r="D54" s="173"/>
      <c r="E54" s="177"/>
      <c r="F54" s="177"/>
      <c r="G54" s="155" t="str">
        <f t="shared" si="3"/>
        <v/>
      </c>
      <c r="H54" s="180"/>
      <c r="I54" s="110"/>
      <c r="J54" s="110"/>
      <c r="K54" s="114"/>
      <c r="L54" s="119" t="s">
        <v>1148</v>
      </c>
      <c r="M54" s="113">
        <v>1</v>
      </c>
      <c r="N54" s="111"/>
      <c r="O54" s="111"/>
      <c r="P54" s="79"/>
    </row>
    <row r="55" spans="1:16" s="7" customFormat="1" ht="24.75" customHeight="1" outlineLevel="1" x14ac:dyDescent="0.25">
      <c r="A55" s="139">
        <v>8</v>
      </c>
      <c r="B55" s="172"/>
      <c r="C55" s="119" t="s">
        <v>31</v>
      </c>
      <c r="D55" s="174"/>
      <c r="E55" s="178"/>
      <c r="F55" s="178"/>
      <c r="G55" s="155" t="str">
        <f t="shared" si="3"/>
        <v/>
      </c>
      <c r="H55" s="172"/>
      <c r="I55" s="110"/>
      <c r="J55" s="110"/>
      <c r="K55" s="114"/>
      <c r="L55" s="119" t="s">
        <v>1148</v>
      </c>
      <c r="M55" s="113">
        <v>1</v>
      </c>
      <c r="N55" s="111"/>
      <c r="O55" s="111"/>
      <c r="P55" s="79"/>
    </row>
    <row r="56" spans="1:16" s="7" customFormat="1" ht="24.75" customHeight="1" outlineLevel="1" x14ac:dyDescent="0.25">
      <c r="A56" s="139">
        <v>9</v>
      </c>
      <c r="B56" s="172"/>
      <c r="C56" s="119" t="s">
        <v>31</v>
      </c>
      <c r="D56" s="175"/>
      <c r="E56" s="179"/>
      <c r="F56" s="179"/>
      <c r="G56" s="155" t="str">
        <f t="shared" si="3"/>
        <v/>
      </c>
      <c r="H56" s="172"/>
      <c r="I56" s="110"/>
      <c r="J56" s="110"/>
      <c r="K56" s="114"/>
      <c r="L56" s="119" t="s">
        <v>1148</v>
      </c>
      <c r="M56" s="113">
        <v>1</v>
      </c>
      <c r="N56" s="111"/>
      <c r="O56" s="111"/>
      <c r="P56" s="79"/>
    </row>
    <row r="57" spans="1:16" s="7" customFormat="1" ht="24.75" customHeight="1" outlineLevel="1" x14ac:dyDescent="0.25">
      <c r="A57" s="139">
        <v>10</v>
      </c>
      <c r="B57" s="172"/>
      <c r="C57" s="119" t="s">
        <v>31</v>
      </c>
      <c r="D57" s="116"/>
      <c r="E57" s="140"/>
      <c r="F57" s="140"/>
      <c r="G57" s="155" t="str">
        <f t="shared" si="3"/>
        <v/>
      </c>
      <c r="H57" s="180"/>
      <c r="I57" s="63"/>
      <c r="J57" s="63"/>
      <c r="K57" s="66"/>
      <c r="L57" s="119" t="s">
        <v>1148</v>
      </c>
      <c r="M57" s="113">
        <v>1</v>
      </c>
      <c r="N57" s="65"/>
      <c r="O57" s="65"/>
      <c r="P57" s="79"/>
    </row>
    <row r="58" spans="1:16" s="7" customFormat="1" ht="24.75" customHeight="1" outlineLevel="1" x14ac:dyDescent="0.25">
      <c r="A58" s="139">
        <v>11</v>
      </c>
      <c r="B58" s="172"/>
      <c r="C58" s="119" t="s">
        <v>31</v>
      </c>
      <c r="D58" s="116"/>
      <c r="E58" s="140"/>
      <c r="F58" s="140"/>
      <c r="G58" s="155" t="str">
        <f t="shared" si="3"/>
        <v/>
      </c>
      <c r="H58" s="180"/>
      <c r="I58" s="63"/>
      <c r="J58" s="63"/>
      <c r="K58" s="66"/>
      <c r="L58" s="119" t="s">
        <v>1148</v>
      </c>
      <c r="M58" s="113">
        <v>1</v>
      </c>
      <c r="N58" s="65"/>
      <c r="O58" s="65"/>
      <c r="P58" s="79"/>
    </row>
    <row r="59" spans="1:16" s="7" customFormat="1" ht="24.75" customHeight="1" outlineLevel="1" x14ac:dyDescent="0.25">
      <c r="A59" s="139">
        <v>12</v>
      </c>
      <c r="B59" s="172"/>
      <c r="C59" s="119" t="s">
        <v>31</v>
      </c>
      <c r="D59" s="175"/>
      <c r="E59" s="179"/>
      <c r="F59" s="179"/>
      <c r="G59" s="155" t="str">
        <f t="shared" si="3"/>
        <v/>
      </c>
      <c r="H59" s="181"/>
      <c r="I59" s="63"/>
      <c r="J59" s="63"/>
      <c r="K59" s="66"/>
      <c r="L59" s="119" t="s">
        <v>1148</v>
      </c>
      <c r="M59" s="113">
        <v>1</v>
      </c>
      <c r="N59" s="65"/>
      <c r="O59" s="65"/>
      <c r="P59" s="79"/>
    </row>
    <row r="60" spans="1:16" s="7" customFormat="1" ht="24.75" customHeight="1" outlineLevel="1" x14ac:dyDescent="0.25">
      <c r="A60" s="139">
        <v>13</v>
      </c>
      <c r="B60" s="172"/>
      <c r="C60" s="119" t="s">
        <v>31</v>
      </c>
      <c r="D60" s="175"/>
      <c r="E60" s="179"/>
      <c r="F60" s="179"/>
      <c r="G60" s="155" t="str">
        <f t="shared" si="3"/>
        <v/>
      </c>
      <c r="H60" s="181"/>
      <c r="I60" s="63"/>
      <c r="J60" s="63"/>
      <c r="K60" s="66"/>
      <c r="L60" s="119" t="s">
        <v>1148</v>
      </c>
      <c r="M60" s="113">
        <v>1</v>
      </c>
      <c r="N60" s="65"/>
      <c r="O60" s="65"/>
      <c r="P60" s="79"/>
    </row>
    <row r="61" spans="1:16" s="7" customFormat="1" ht="24.75" customHeight="1" outlineLevel="1" x14ac:dyDescent="0.25">
      <c r="A61" s="139">
        <v>14</v>
      </c>
      <c r="B61" s="172"/>
      <c r="C61" s="119" t="s">
        <v>31</v>
      </c>
      <c r="D61" s="175"/>
      <c r="E61" s="179"/>
      <c r="F61" s="179"/>
      <c r="G61" s="155" t="str">
        <f t="shared" si="3"/>
        <v/>
      </c>
      <c r="H61" s="181"/>
      <c r="I61" s="63"/>
      <c r="J61" s="63"/>
      <c r="K61" s="66"/>
      <c r="L61" s="119" t="s">
        <v>1148</v>
      </c>
      <c r="M61" s="113">
        <v>1</v>
      </c>
      <c r="N61" s="65"/>
      <c r="O61" s="65"/>
      <c r="P61" s="79"/>
    </row>
    <row r="62" spans="1:16" s="7" customFormat="1" ht="24.75" customHeight="1" outlineLevel="1" x14ac:dyDescent="0.25">
      <c r="A62" s="139">
        <v>15</v>
      </c>
      <c r="B62" s="172"/>
      <c r="C62" s="119" t="s">
        <v>31</v>
      </c>
      <c r="D62" s="175"/>
      <c r="E62" s="179"/>
      <c r="F62" s="179"/>
      <c r="G62" s="155" t="str">
        <f t="shared" si="3"/>
        <v/>
      </c>
      <c r="H62" s="181"/>
      <c r="I62" s="63"/>
      <c r="J62" s="63"/>
      <c r="K62" s="66"/>
      <c r="L62" s="119" t="s">
        <v>1148</v>
      </c>
      <c r="M62" s="113">
        <v>1</v>
      </c>
      <c r="N62" s="65"/>
      <c r="O62" s="65"/>
      <c r="P62" s="79"/>
    </row>
    <row r="63" spans="1:16" s="7" customFormat="1" ht="24.75" customHeight="1" outlineLevel="1" x14ac:dyDescent="0.25">
      <c r="A63" s="139">
        <v>16</v>
      </c>
      <c r="B63" s="172"/>
      <c r="C63" s="119" t="s">
        <v>31</v>
      </c>
      <c r="D63" s="116"/>
      <c r="E63" s="140"/>
      <c r="F63" s="140"/>
      <c r="G63" s="155" t="str">
        <f t="shared" si="3"/>
        <v/>
      </c>
      <c r="H63" s="181"/>
      <c r="I63" s="63"/>
      <c r="J63" s="63"/>
      <c r="K63" s="66"/>
      <c r="L63" s="119" t="s">
        <v>1148</v>
      </c>
      <c r="M63" s="113">
        <v>1</v>
      </c>
      <c r="N63" s="65"/>
      <c r="O63" s="65"/>
      <c r="P63" s="79"/>
    </row>
    <row r="64" spans="1:16" s="7" customFormat="1" ht="24.75" customHeight="1" outlineLevel="1" x14ac:dyDescent="0.25">
      <c r="A64" s="139">
        <v>17</v>
      </c>
      <c r="B64" s="172"/>
      <c r="C64" s="119" t="s">
        <v>31</v>
      </c>
      <c r="D64" s="176"/>
      <c r="E64" s="140"/>
      <c r="F64" s="140"/>
      <c r="G64" s="155" t="str">
        <f t="shared" si="3"/>
        <v/>
      </c>
      <c r="H64" s="182"/>
      <c r="I64" s="63"/>
      <c r="J64" s="63"/>
      <c r="K64" s="66"/>
      <c r="L64" s="119" t="s">
        <v>1148</v>
      </c>
      <c r="M64" s="113">
        <v>1</v>
      </c>
      <c r="N64" s="65"/>
      <c r="O64" s="65"/>
      <c r="P64" s="79"/>
    </row>
    <row r="65" spans="1:16" s="7" customFormat="1" ht="24.75" customHeight="1" outlineLevel="1" x14ac:dyDescent="0.25">
      <c r="A65" s="139">
        <v>18</v>
      </c>
      <c r="B65" s="172"/>
      <c r="C65" s="119" t="s">
        <v>31</v>
      </c>
      <c r="D65" s="176"/>
      <c r="E65" s="140"/>
      <c r="F65" s="140"/>
      <c r="G65" s="155" t="str">
        <f t="shared" si="3"/>
        <v/>
      </c>
      <c r="H65" s="182"/>
      <c r="I65" s="63"/>
      <c r="J65" s="63"/>
      <c r="K65" s="66"/>
      <c r="L65" s="119" t="s">
        <v>1148</v>
      </c>
      <c r="M65" s="113">
        <v>1</v>
      </c>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16"/>
      <c r="F114" s="116"/>
      <c r="G114" s="155" t="str">
        <f>IF(AND(E114&lt;&gt;"",F114&lt;&gt;""),((F114-E114)/30),"")</f>
        <v/>
      </c>
      <c r="H114" s="117" t="s">
        <v>2677</v>
      </c>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2"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59"/>
      <c r="Z178" s="160" t="str">
        <f>IF(Y178&gt;0,SUM(E180+Y178),"")</f>
        <v/>
      </c>
      <c r="AA178" s="19"/>
      <c r="AB178" s="19"/>
    </row>
    <row r="179" spans="1:28" ht="23.25" x14ac:dyDescent="0.25">
      <c r="A179" s="9"/>
      <c r="B179" s="198" t="s">
        <v>2668</v>
      </c>
      <c r="C179" s="198"/>
      <c r="D179" s="198"/>
      <c r="E179" s="166">
        <v>0.02</v>
      </c>
      <c r="F179" s="165">
        <v>0.01</v>
      </c>
      <c r="G179" s="160">
        <f>IF(F179&gt;0,SUM(E179+F179),"")</f>
        <v>0.03</v>
      </c>
      <c r="H179" s="5"/>
      <c r="I179" s="198" t="s">
        <v>2670</v>
      </c>
      <c r="J179" s="198"/>
      <c r="K179" s="198"/>
      <c r="L179" s="198"/>
      <c r="M179" s="167"/>
      <c r="O179" s="8"/>
      <c r="Q179" s="19"/>
      <c r="R179" s="154" t="str">
        <f>IF(M179&gt;0,SUM(L179+M179),"")</f>
        <v/>
      </c>
      <c r="T179" s="19"/>
      <c r="U179" s="244" t="s">
        <v>1166</v>
      </c>
      <c r="V179" s="244"/>
      <c r="W179" s="244"/>
      <c r="X179" s="24">
        <v>0.02</v>
      </c>
      <c r="Y179" s="159"/>
      <c r="Z179" s="160" t="str">
        <f>IF(Y179&gt;0,SUM(E181+Y179),"")</f>
        <v/>
      </c>
      <c r="AA179" s="19"/>
      <c r="AB179" s="19"/>
    </row>
    <row r="180" spans="1:28" ht="23.25" hidden="1" x14ac:dyDescent="0.25">
      <c r="A180" s="9"/>
      <c r="B180" s="184"/>
      <c r="C180" s="184"/>
      <c r="D180" s="184"/>
      <c r="E180" s="164"/>
      <c r="H180" s="5"/>
      <c r="I180" s="184"/>
      <c r="J180" s="184"/>
      <c r="K180" s="184"/>
      <c r="L180" s="184"/>
      <c r="M180" s="5"/>
      <c r="O180" s="8"/>
      <c r="Q180" s="19"/>
      <c r="R180" s="154" t="str">
        <f>IF(S180&gt;0,SUM(L180+S180),"")</f>
        <v/>
      </c>
      <c r="S180" s="159"/>
      <c r="T180" s="19"/>
      <c r="U180" s="244" t="s">
        <v>1167</v>
      </c>
      <c r="V180" s="244"/>
      <c r="W180" s="244"/>
      <c r="X180" s="24">
        <v>0.03</v>
      </c>
      <c r="Y180" s="159"/>
      <c r="Z180" s="160" t="str">
        <f>IF(Y180&gt;0,SUM(E182+Y180),"")</f>
        <v/>
      </c>
      <c r="AA180" s="19"/>
      <c r="AB180" s="19"/>
    </row>
    <row r="181" spans="1:28" ht="23.25" hidden="1" x14ac:dyDescent="0.25">
      <c r="A181" s="9"/>
      <c r="B181" s="184"/>
      <c r="C181" s="184"/>
      <c r="D181" s="184"/>
      <c r="E181" s="164"/>
      <c r="H181" s="5"/>
      <c r="I181" s="184"/>
      <c r="J181" s="184"/>
      <c r="K181" s="184"/>
      <c r="L181" s="18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84"/>
      <c r="C182" s="184"/>
      <c r="D182" s="184"/>
      <c r="E182" s="164"/>
      <c r="H182" s="5"/>
      <c r="I182" s="184"/>
      <c r="J182" s="184"/>
      <c r="K182" s="184"/>
      <c r="L182" s="18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22634573.460000001</v>
      </c>
      <c r="F185" s="92"/>
      <c r="G185" s="93"/>
      <c r="H185" s="88"/>
      <c r="I185" s="90" t="s">
        <v>2627</v>
      </c>
      <c r="J185" s="161">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02" t="s">
        <v>2636</v>
      </c>
      <c r="C192" s="202"/>
      <c r="E192" s="5" t="s">
        <v>20</v>
      </c>
      <c r="H192" s="26" t="s">
        <v>24</v>
      </c>
      <c r="J192" s="5" t="s">
        <v>2637</v>
      </c>
      <c r="K192" s="5"/>
      <c r="M192" s="5"/>
      <c r="N192" s="5"/>
      <c r="O192" s="8"/>
      <c r="Q192" s="149"/>
      <c r="R192" s="150"/>
      <c r="S192" s="150"/>
      <c r="T192" s="149"/>
    </row>
    <row r="193" spans="1:18" x14ac:dyDescent="0.25">
      <c r="A193" s="9"/>
      <c r="C193" s="120">
        <v>43815</v>
      </c>
      <c r="D193" s="5"/>
      <c r="E193" s="121">
        <v>3385</v>
      </c>
      <c r="F193" s="5"/>
      <c r="G193" s="5"/>
      <c r="H193" s="142" t="s">
        <v>2687</v>
      </c>
      <c r="J193" s="5"/>
      <c r="K193" s="122"/>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2688</v>
      </c>
      <c r="J211" s="27" t="s">
        <v>2622</v>
      </c>
      <c r="K211" s="143" t="s">
        <v>2690</v>
      </c>
      <c r="L211" s="21"/>
      <c r="M211" s="21"/>
      <c r="N211" s="21"/>
      <c r="O211" s="8"/>
    </row>
    <row r="212" spans="1:15" x14ac:dyDescent="0.25">
      <c r="A212" s="9"/>
      <c r="B212" s="27" t="s">
        <v>2619</v>
      </c>
      <c r="C212" s="142" t="s">
        <v>2687</v>
      </c>
      <c r="D212" s="21"/>
      <c r="G212" s="27" t="s">
        <v>2621</v>
      </c>
      <c r="H212" s="143" t="s">
        <v>2689</v>
      </c>
      <c r="J212" s="27" t="s">
        <v>2623</v>
      </c>
      <c r="K212" s="142"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Robayo Bohorquez</cp:lastModifiedBy>
  <cp:lastPrinted>2020-11-20T15:12:35Z</cp:lastPrinted>
  <dcterms:created xsi:type="dcterms:W3CDTF">2020-10-14T21:57:42Z</dcterms:created>
  <dcterms:modified xsi:type="dcterms:W3CDTF">2020-12-29T22:20:04Z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