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 s340 R3 Az\Desktop\BETTO\"/>
    </mc:Choice>
  </mc:AlternateContent>
  <xr:revisionPtr revIDLastSave="0" documentId="13_ncr:1_{E96A04AB-E78E-4CE7-81CD-67F71C5AAE6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<sst xmlns="http://schemas.openxmlformats.org/spreadsheetml/2006/main" count="3081" uniqueCount="2699">
  <si>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</si>
  <si>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</si>
  <si>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</si>
  <si>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</si>
  <si>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</si>
  <si>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</si>
  <si>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</si>
  <si>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</si>
  <si>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</si>
  <si>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</si>
  <si>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</si>
  <si>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</si>
  <si>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</si>
  <si>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</si>
  <si>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</si>
  <si>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</si>
  <si>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</si>
  <si>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</si>
  <si>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</si>
  <si>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</si>
  <si>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</si>
  <si>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</si>
  <si>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</si>
  <si>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</si>
  <si>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</si>
  <si>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</si>
  <si>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</si>
  <si>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</si>
  <si>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</si>
  <si>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</si>
  <si>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</si>
  <si>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</si>
  <si>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</si>
  <si>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</si>
  <si>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</si>
  <si>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</si>
  <si>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</si>
  <si>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</si>
  <si>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</si>
  <si>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</si>
  <si>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</si>
  <si>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</si>
  <si>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</si>
  <si>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</si>
  <si>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</si>
  <si>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</si>
  <si>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</si>
  <si>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</si>
  <si>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</si>
  <si>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</si>
  <si>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</si>
  <si>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</si>
  <si>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</si>
  <si>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</si>
  <si>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</si>
  <si>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</si>
  <si>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</si>
  <si>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</si>
  <si>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</si>
  <si>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</si>
  <si>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</si>
  <si>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</si>
  <si>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</si>
  <si>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</si>
  <si>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</si>
  <si>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</si>
  <si>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</si>
  <si>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</si>
  <si>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</si>
  <si>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</si>
  <si>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</si>
  <si>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</si>
  <si>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</si>
  <si>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</si>
  <si>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</si>
  <si>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</si>
  <si>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</si>
  <si>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</si>
  <si>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</si>
  <si>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</si>
  <si>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</si>
  <si>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</si>
  <si>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</si>
  <si>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</si>
  <si>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</si>
  <si>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</si>
  <si>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</si>
  <si>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</si>
  <si>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</si>
  <si>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</si>
  <si>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</si>
  <si>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</si>
  <si>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</si>
  <si>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</si>
  <si>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</si>
  <si>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</si>
  <si>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</si>
  <si>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</si>
  <si>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</si>
  <si>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</si>
  <si>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</si>
  <si>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</si>
  <si>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</si>
  <si>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</si>
  <si>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</si>
  <si>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</si>
  <si>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</si>
  <si>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</si>
  <si>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</si>
  <si>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</si>
  <si>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</si>
  <si>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</si>
  <si>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</si>
  <si>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</si>
  <si>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</si>
  <si>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</si>
  <si>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</si>
  <si>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</si>
  <si>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</si>
  <si>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</si>
  <si>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</si>
  <si>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</si>
  <si>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</si>
  <si>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</si>
  <si>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</si>
  <si>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</si>
  <si>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</si>
  <si>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</si>
  <si>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</si>
  <si>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</si>
  <si>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</si>
  <si>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</si>
  <si>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</si>
  <si>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</si>
  <si>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</si>
  <si>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</si>
  <si>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</si>
  <si>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</si>
  <si>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</si>
  <si>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</si>
  <si>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</si>
  <si>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</si>
  <si>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</si>
  <si>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</si>
  <si>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</si>
  <si>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</si>
  <si>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</si>
  <si>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</si>
  <si>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</si>
  <si>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</si>
  <si>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</si>
  <si>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</si>
  <si>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</si>
  <si>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</si>
  <si>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</si>
  <si>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</si>
  <si>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</si>
  <si>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</si>
  <si>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</si>
  <si>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</si>
  <si>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</si>
  <si>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</si>
  <si>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</si>
  <si>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</si>
  <si>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</si>
  <si>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</si>
  <si>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</si>
  <si>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</si>
  <si>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</si>
  <si>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</si>
  <si>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</si>
  <si>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</si>
  <si>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</si>
  <si>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</si>
  <si>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</si>
  <si>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</si>
  <si>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</si>
  <si>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</si>
  <si>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</si>
  <si>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</si>
  <si>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</si>
  <si>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</si>
  <si>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</si>
  <si>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</si>
  <si>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</si>
  <si>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</si>
  <si>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</si>
  <si>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</si>
  <si>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</si>
  <si>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</si>
  <si>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</si>
  <si>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</si>
  <si>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</si>
  <si>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</si>
  <si>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</si>
  <si>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</si>
  <si>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</si>
  <si>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</si>
  <si>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</si>
  <si>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</si>
  <si>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</si>
  <si>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</si>
  <si>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</si>
  <si>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</si>
  <si>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</si>
  <si>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</si>
  <si>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</si>
  <si>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</si>
  <si>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</si>
  <si>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</si>
  <si>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</si>
  <si>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</si>
  <si>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</si>
  <si>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</si>
  <si>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</si>
  <si>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</si>
  <si>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</si>
  <si>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</si>
  <si>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</si>
  <si>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</si>
  <si>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</si>
  <si>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</si>
  <si>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</si>
  <si>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</si>
  <si>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</si>
  <si>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</si>
  <si>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</si>
  <si>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</si>
  <si>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</si>
  <si>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</si>
  <si>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</si>
  <si>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</si>
  <si>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</si>
  <si>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</si>
  <si>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</si>
  <si>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</si>
  <si>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</si>
  <si>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</si>
  <si>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</si>
  <si>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</si>
  <si>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</si>
  <si>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</si>
  <si>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</si>
  <si>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</si>
  <si>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</si>
  <si>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</si>
  <si>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</si>
  <si>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</si>
  <si>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</si>
  <si>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</si>
  <si>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</si>
  <si>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</si>
  <si>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</si>
  <si>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</si>
  <si>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</si>
  <si>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</si>
  <si>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</si>
  <si>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</si>
  <si>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</si>
  <si>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</si>
  <si>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</si>
  <si>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</si>
  <si>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</si>
  <si>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</si>
  <si>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</si>
  <si>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</si>
  <si>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</si>
  <si>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</si>
  <si>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</si>
  <si>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</si>
  <si>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</si>
  <si>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</si>
  <si>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</si>
  <si>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</si>
  <si>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</si>
  <si>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</si>
  <si>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</si>
  <si>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</si>
  <si>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</si>
  <si>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</si>
  <si>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</si>
  <si>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</si>
  <si>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</si>
  <si>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</si>
  <si>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</si>
  <si>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</si>
  <si>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</si>
  <si>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</si>
  <si>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</si>
  <si>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</si>
  <si>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</si>
  <si>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</si>
  <si>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</si>
  <si>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</si>
  <si>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</si>
  <si>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</si>
  <si>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</si>
  <si>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</si>
  <si>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</si>
  <si>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</si>
  <si>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</si>
  <si>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</si>
  <si>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</si>
  <si>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</si>
  <si>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</si>
  <si>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</si>
  <si>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</si>
  <si>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</si>
  <si>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</si>
  <si>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</si>
  <si>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</si>
  <si>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</si>
  <si>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</si>
  <si>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</si>
  <si>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</si>
  <si>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</si>
  <si>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</si>
  <si>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</si>
  <si>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</si>
  <si>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</si>
  <si>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</si>
  <si>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</si>
  <si>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</si>
  <si>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</si>
  <si>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</si>
  <si>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</si>
  <si>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</si>
  <si>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</si>
  <si>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</si>
  <si>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</si>
  <si>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</si>
  <si>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</si>
  <si>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</si>
  <si>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</si>
  <si>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</si>
  <si>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</si>
  <si>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</si>
  <si>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</si>
  <si>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</si>
  <si>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</si>
  <si>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</si>
  <si>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</si>
  <si>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</si>
  <si>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</si>
  <si>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</si>
  <si>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</si>
  <si>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</si>
  <si>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</si>
  <si>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</si>
  <si>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</si>
  <si>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</si>
  <si>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</si>
  <si>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</si>
  <si>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</si>
  <si>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</si>
  <si>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</si>
  <si>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</si>
  <si>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</si>
  <si>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</si>
  <si>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</si>
  <si>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</si>
  <si>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</si>
  <si>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</si>
  <si>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</si>
  <si>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</si>
  <si>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</si>
  <si>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</si>
  <si>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</si>
  <si>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</si>
  <si>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</si>
  <si>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</si>
  <si>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</si>
  <si>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</si>
  <si>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</si>
  <si>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</si>
  <si>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</si>
  <si>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</si>
  <si>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</si>
  <si>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</si>
  <si>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</si>
  <si>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</si>
  <si>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</si>
  <si>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</si>
  <si>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</si>
  <si>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</si>
  <si>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</si>
  <si>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</si>
  <si>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</si>
  <si>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</si>
  <si>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</si>
  <si>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</si>
  <si>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</si>
  <si>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</si>
  <si>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</si>
  <si>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</si>
  <si>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</si>
  <si>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</si>
  <si>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</si>
  <si>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</si>
  <si>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</si>
  <si>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</si>
  <si>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</si>
  <si>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</si>
  <si>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</si>
  <si>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</si>
  <si>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</si>
  <si>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</si>
  <si>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</si>
  <si>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</si>
  <si>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</si>
  <si>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</si>
  <si>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</si>
  <si>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</si>
  <si>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</si>
  <si>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</si>
  <si>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</si>
  <si>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</si>
  <si>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</si>
  <si>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</si>
  <si>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</si>
  <si>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</si>
  <si>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</si>
  <si>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</si>
  <si>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</si>
  <si>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</si>
  <si>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</si>
  <si>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</si>
  <si>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</si>
  <si>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</si>
  <si>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</si>
  <si>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</si>
  <si>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</si>
  <si>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</si>
  <si>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</si>
  <si>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</si>
  <si>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</si>
  <si>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</si>
  <si>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</si>
  <si>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</si>
  <si>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</si>
  <si>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</si>
  <si>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</si>
  <si>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</si>
  <si>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</si>
  <si>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</si>
  <si>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</si>
  <si>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</si>
  <si>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</si>
  <si>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</si>
  <si>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</si>
  <si>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</si>
  <si>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</si>
  <si>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</si>
  <si>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</si>
  <si>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</si>
  <si>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</si>
  <si>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</si>
  <si>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</si>
  <si>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</si>
  <si>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</si>
  <si>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</si>
  <si>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</si>
  <si>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</si>
  <si>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</si>
  <si>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</si>
  <si>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</si>
  <si>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</si>
  <si>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</si>
  <si>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</si>
  <si>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</si>
  <si>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</si>
  <si>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</si>
  <si>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</si>
  <si>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</si>
  <si>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</si>
  <si>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</si>
  <si>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</si>
  <si>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</si>
  <si>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</si>
  <si>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</si>
  <si>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</si>
  <si>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</si>
  <si>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</si>
  <si>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</si>
  <si>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</si>
  <si>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</si>
  <si>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</si>
  <si>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</si>
  <si>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</si>
  <si>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</si>
  <si>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</si>
  <si>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</si>
  <si>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</si>
  <si>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</si>
  <si>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</si>
  <si>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</si>
  <si>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</si>
  <si>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</si>
  <si>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</si>
  <si>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</si>
  <si>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</si>
  <si>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</si>
  <si>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</si>
  <si>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</si>
  <si>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</si>
  <si>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</si>
  <si>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</si>
  <si>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</si>
  <si>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</si>
  <si>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</si>
  <si>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</si>
  <si>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</si>
  <si>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</si>
  <si>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</si>
  <si>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</si>
  <si>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</si>
  <si>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</si>
  <si>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</si>
  <si>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</si>
  <si>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</si>
  <si>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</si>
  <si>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</si>
  <si>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</si>
  <si>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</si>
  <si>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</si>
  <si>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</si>
  <si>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</si>
  <si>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</si>
  <si>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</si>
  <si>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</si>
  <si>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</si>
  <si>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</si>
  <si>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</si>
  <si>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</si>
  <si>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</si>
  <si>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</si>
  <si>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</si>
  <si>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</si>
  <si>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</si>
  <si>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</si>
  <si>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</si>
  <si>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</si>
  <si>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</si>
  <si>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</si>
  <si>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</si>
  <si>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</si>
  <si>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</si>
  <si>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</si>
  <si>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</si>
  <si>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</si>
  <si>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</si>
  <si>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</si>
  <si>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</si>
  <si>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</si>
  <si>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</si>
  <si>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</si>
  <si>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</si>
  <si>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</si>
  <si>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</si>
  <si>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</si>
  <si>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</si>
  <si>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</si>
  <si>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</si>
  <si>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</si>
  <si>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</si>
  <si>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</si>
  <si>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</si>
  <si>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</si>
  <si>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</si>
  <si>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</si>
  <si>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</si>
  <si>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</si>
  <si>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</si>
  <si>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</si>
  <si>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</si>
  <si>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</si>
  <si>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</si>
  <si>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</si>
  <si>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</si>
  <si>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</si>
  <si>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</si>
  <si>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</si>
  <si>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</si>
  <si>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</si>
  <si>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</si>
  <si>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</si>
  <si>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</si>
  <si>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</si>
  <si>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</si>
  <si>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</si>
  <si>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</si>
  <si>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</si>
  <si>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</si>
  <si>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</si>
  <si>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</si>
  <si>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</si>
  <si>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</si>
  <si>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</si>
  <si>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</si>
  <si>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</si>
  <si>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</si>
  <si>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</si>
  <si>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</si>
  <si>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</si>
  <si>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</si>
  <si>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</si>
  <si>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</si>
  <si>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</si>
  <si>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</si>
  <si>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</si>
  <si>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</si>
  <si>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</si>
  <si>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</si>
  <si>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</si>
  <si>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</si>
  <si>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</si>
  <si>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</si>
  <si>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</si>
  <si>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</si>
  <si>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</si>
  <si>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</si>
  <si>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</si>
  <si>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</si>
  <si>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</si>
  <si>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</si>
  <si>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</si>
  <si>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</si>
  <si>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</si>
  <si>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</si>
  <si>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</si>
  <si>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</si>
  <si>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</si>
  <si>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</si>
  <si>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</si>
  <si>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</si>
  <si>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</si>
  <si>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</si>
  <si>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</si>
  <si>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</si>
  <si>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</si>
  <si>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</si>
  <si>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</si>
  <si>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</si>
  <si>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</si>
  <si>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</si>
  <si>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</si>
  <si>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</si>
  <si>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</si>
  <si>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</si>
  <si>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</si>
  <si>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</si>
  <si>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</si>
  <si>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</si>
  <si>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</si>
  <si>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</si>
  <si>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</si>
  <si>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</si>
  <si>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</si>
  <si>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</si>
  <si>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</si>
  <si>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</si>
  <si>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</si>
  <si>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</si>
  <si>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</si>
  <si>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</si>
  <si>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</si>
  <si>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</si>
  <si>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</si>
  <si>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</si>
  <si>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</si>
  <si>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</si>
  <si>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</si>
  <si>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</si>
  <si>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</si>
  <si>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</si>
  <si>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</si>
  <si>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</si>
  <si>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</si>
  <si>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</si>
  <si>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</si>
  <si>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</si>
  <si>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</si>
  <si>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</si>
  <si>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</si>
  <si>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</si>
  <si>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</si>
  <si>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</si>
  <si>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</si>
  <si>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</si>
  <si>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</si>
  <si>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</si>
  <si>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</si>
  <si>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</si>
  <si>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</si>
  <si>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</si>
  <si>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</si>
  <si>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</si>
  <si>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</si>
  <si>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</si>
  <si>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</si>
  <si>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</si>
  <si>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</si>
  <si>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</si>
  <si>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</si>
  <si>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</si>
  <si>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</si>
  <si>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</si>
  <si>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</si>
  <si>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</si>
  <si>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</si>
  <si>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</si>
  <si>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</si>
  <si>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</si>
  <si>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</si>
  <si>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</si>
  <si>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</si>
  <si>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</si>
  <si>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</si>
  <si>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</si>
  <si>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</si>
  <si>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</si>
  <si>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</si>
  <si>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</si>
  <si>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</si>
  <si>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</si>
  <si>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</si>
  <si>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</si>
  <si>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</si>
  <si>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</si>
  <si>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</si>
  <si>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</si>
  <si>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</si>
  <si>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</si>
  <si>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</si>
  <si>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</si>
  <si>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</si>
  <si>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</si>
  <si>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</si>
  <si>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</si>
  <si>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</si>
  <si>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</si>
  <si>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</si>
  <si>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</si>
  <si>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</si>
  <si>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</si>
  <si>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</si>
  <si>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</si>
  <si>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</si>
  <si>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</si>
  <si>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</si>
  <si>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</si>
  <si>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</si>
  <si>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</si>
  <si>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</si>
  <si>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</si>
  <si>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</si>
  <si>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</si>
  <si>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</si>
  <si>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</si>
  <si>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</si>
  <si>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</si>
  <si>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</si>
  <si>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</si>
  <si>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</si>
  <si>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</si>
  <si>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</si>
  <si>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</si>
  <si>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</si>
  <si>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</si>
  <si>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</si>
  <si>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</si>
  <si>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</si>
  <si>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</si>
  <si>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</si>
  <si>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</si>
  <si>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</si>
  <si>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</si>
  <si>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</si>
  <si>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</si>
  <si>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</si>
  <si>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</si>
  <si>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</si>
  <si>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</si>
  <si>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</si>
  <si>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</si>
  <si>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</si>
  <si>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</si>
  <si>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</si>
  <si>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</si>
  <si>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</si>
  <si>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</si>
  <si>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</si>
  <si>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</si>
  <si>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</si>
  <si>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</si>
  <si>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</si>
  <si>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</si>
  <si>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</si>
  <si>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</si>
  <si>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</si>
  <si>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</si>
  <si>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</si>
  <si>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</si>
  <si>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</si>
  <si>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</si>
  <si>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</si>
  <si>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</si>
  <si>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</si>
  <si>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</si>
  <si>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</si>
  <si>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</si>
  <si>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</si>
  <si>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</si>
  <si>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</si>
  <si>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</si>
  <si>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</si>
  <si>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</si>
  <si>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</si>
  <si>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</si>
  <si>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</si>
  <si>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</si>
  <si>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</si>
  <si>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</si>
  <si>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</si>
  <si>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</si>
  <si>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</si>
  <si>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</si>
  <si>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</si>
  <si>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</si>
  <si>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</si>
  <si>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</si>
  <si>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</si>
  <si>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</si>
  <si>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</si>
  <si>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</si>
  <si>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</si>
  <si>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</si>
  <si>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</si>
  <si>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</si>
  <si>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</si>
  <si>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</si>
  <si>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</si>
  <si>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</si>
  <si>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</si>
  <si>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</si>
  <si>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</si>
  <si>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</si>
  <si>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</si>
  <si>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</si>
  <si>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</si>
  <si>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</si>
  <si>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</si>
  <si>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</si>
  <si>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</si>
  <si>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</si>
  <si>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</si>
  <si>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</si>
  <si>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</si>
  <si>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</si>
  <si>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</si>
  <si>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</si>
  <si>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</si>
  <si>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</si>
  <si>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</si>
  <si>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</si>
  <si>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</si>
  <si>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</si>
  <si>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</si>
  <si>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</si>
  <si>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</si>
  <si>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</si>
  <si>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</si>
  <si>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</si>
  <si>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</si>
  <si>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</si>
  <si>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</si>
  <si>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</si>
  <si>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</si>
  <si>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</si>
  <si>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</si>
  <si>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</si>
  <si>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</si>
  <si>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</si>
  <si>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</si>
  <si>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</si>
  <si>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</si>
  <si>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</si>
  <si>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</si>
  <si>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</si>
  <si>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</si>
  <si>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</si>
  <si>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</si>
  <si>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</si>
  <si>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</si>
  <si>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</si>
  <si>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</si>
  <si>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</si>
  <si>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</si>
  <si>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</si>
  <si>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</si>
  <si>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</si>
  <si>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</si>
  <si>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</si>
  <si>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</si>
  <si>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</si>
  <si>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</si>
  <si>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</si>
  <si>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</si>
  <si>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</si>
  <si>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</si>
  <si>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</si>
  <si>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</si>
  <si>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</si>
  <si>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</si>
  <si>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</si>
  <si>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</si>
  <si>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</si>
  <si>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</si>
  <si>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</si>
  <si>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</si>
  <si>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</si>
  <si>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</si>
  <si>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</si>
  <si>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</si>
  <si>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</si>
  <si>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</si>
  <si>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</si>
  <si>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</si>
  <si>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</si>
  <si>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</si>
  <si>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</si>
  <si>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</si>
  <si>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</si>
  <si>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</si>
  <si>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</si>
  <si>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</si>
  <si>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</si>
  <si>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</si>
  <si>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</si>
  <si>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</si>
  <si>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</si>
  <si>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</si>
  <si>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</si>
  <si>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</si>
  <si>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</si>
  <si>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</si>
  <si>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</si>
  <si>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</si>
  <si>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</si>
  <si>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</si>
  <si>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</si>
  <si>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</si>
  <si>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</si>
  <si>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</si>
  <si>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</si>
  <si>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</si>
  <si>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</si>
  <si>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</si>
  <si>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</si>
  <si>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</si>
  <si>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</si>
  <si>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</si>
  <si>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</si>
  <si>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</si>
  <si>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</si>
  <si>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</si>
  <si>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</si>
  <si>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</si>
  <si>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</si>
  <si>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</si>
  <si>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</si>
  <si>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</si>
  <si>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</si>
  <si>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</si>
  <si>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</si>
  <si>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</si>
  <si>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</si>
  <si>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</si>
  <si>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</si>
  <si>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</si>
  <si>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</si>
  <si>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</si>
  <si>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</si>
  <si>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</si>
  <si>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</si>
  <si>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</si>
  <si>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</si>
  <si>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</si>
  <si>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</si>
  <si>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</si>
  <si>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</si>
  <si>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</si>
  <si>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</si>
  <si>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</si>
  <si>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</si>
  <si>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</si>
  <si>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</si>
  <si>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</si>
  <si>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</si>
  <si>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</si>
  <si>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</si>
  <si>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</si>
  <si>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</si>
  <si>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</si>
  <si>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</si>
  <si>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</si>
  <si>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</si>
  <si>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</si>
  <si>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</si>
  <si>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</si>
  <si>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</si>
  <si>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</si>
  <si>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</si>
  <si>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</si>
  <si>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</si>
  <si>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</si>
  <si>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</si>
  <si>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</si>
  <si>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</si>
  <si>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</si>
  <si>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</si>
  <si>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</si>
  <si>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</si>
  <si>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</si>
  <si>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</si>
  <si>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</si>
  <si>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</si>
  <si>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</si>
  <si>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</si>
  <si>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</si>
  <si>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</si>
  <si>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</si>
  <si>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</si>
  <si>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</si>
  <si>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</si>
  <si>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</si>
  <si>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</si>
  <si>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</si>
  <si>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</si>
  <si>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</si>
  <si>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</si>
  <si>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</si>
  <si>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</si>
  <si>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</si>
  <si>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</si>
  <si>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</si>
  <si>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</si>
  <si>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</si>
  <si>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</si>
  <si>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</si>
  <si>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</si>
  <si>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</si>
  <si>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</si>
  <si>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</si>
  <si>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</si>
  <si>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</si>
  <si>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</si>
  <si>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</si>
  <si>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</si>
  <si>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</si>
  <si>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</si>
  <si>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</si>
  <si>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</si>
  <si>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</si>
  <si>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</si>
  <si>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</si>
  <si>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</si>
  <si>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</si>
  <si>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</si>
  <si>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</si>
  <si>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</si>
  <si>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</si>
  <si>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</si>
  <si>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</si>
  <si>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</si>
  <si>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</si>
  <si>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</si>
  <si>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</si>
  <si>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</si>
  <si>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</si>
  <si>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</si>
  <si>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</si>
  <si>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</si>
  <si>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</si>
  <si>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</si>
  <si>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</si>
  <si>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</si>
  <si>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</si>
  <si>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</si>
  <si>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</si>
  <si>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</si>
  <si>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</si>
  <si>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</si>
  <si>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</si>
  <si>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</si>
  <si>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</si>
  <si>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</si>
  <si>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</si>
  <si>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</si>
  <si>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</si>
  <si>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</si>
  <si>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</si>
  <si>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</si>
  <si>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</si>
  <si>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</si>
  <si>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</si>
  <si>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</si>
  <si>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</si>
  <si>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</si>
  <si>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</si>
  <si>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</si>
  <si>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</si>
  <si>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</si>
  <si>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</si>
  <si>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</si>
  <si>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</si>
  <si>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</si>
  <si>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</si>
  <si>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</si>
  <si>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</si>
  <si>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</si>
  <si>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</si>
  <si>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</si>
  <si>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</si>
  <si>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</si>
  <si>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</si>
  <si>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</si>
  <si>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</si>
  <si>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</si>
  <si>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</si>
  <si>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</si>
  <si>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</si>
  <si>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</si>
  <si>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</si>
  <si>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</si>
  <si>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</si>
  <si>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</si>
  <si>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</si>
  <si>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</si>
  <si>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</si>
  <si>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</si>
  <si>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</si>
  <si>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</si>
  <si>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</si>
  <si>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</si>
  <si>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</si>
  <si>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</si>
  <si>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</si>
  <si>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</si>
  <si>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</si>
  <si>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</si>
  <si>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</si>
  <si>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</si>
  <si>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</si>
  <si>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</si>
  <si>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</si>
  <si>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</si>
  <si>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</si>
  <si>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</si>
  <si>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</si>
  <si>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</si>
  <si>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</si>
  <si>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</si>
  <si>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</si>
  <si>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</si>
  <si>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</si>
  <si>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</si>
  <si>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</si>
  <si>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</si>
  <si>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</si>
  <si>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</si>
  <si>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</si>
  <si>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</si>
  <si>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</si>
  <si>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</si>
  <si>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</si>
  <si>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</si>
  <si>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</si>
  <si>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</si>
  <si>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</si>
  <si>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</si>
  <si>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</si>
  <si>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</si>
  <si>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</si>
  <si>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</si>
  <si>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</si>
  <si>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</si>
  <si>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</si>
  <si>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</si>
  <si>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</si>
  <si>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</si>
  <si>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</si>
  <si>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</si>
  <si>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</si>
  <si>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</si>
  <si>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</si>
  <si>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</si>
  <si>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</si>
  <si>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</si>
  <si>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</si>
  <si>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</si>
  <si>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</si>
  <si>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</si>
  <si>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</si>
  <si>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</si>
  <si>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</si>
  <si>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</si>
  <si>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</si>
  <si>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</si>
  <si>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</si>
  <si>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</si>
  <si>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</si>
  <si>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</si>
  <si>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</si>
  <si>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</si>
  <si>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</si>
  <si>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</si>
  <si>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</si>
  <si>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</si>
  <si>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</si>
  <si>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</si>
  <si>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</si>
  <si>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</si>
  <si>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</si>
  <si>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</si>
  <si>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</si>
  <si>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</si>
  <si>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</si>
  <si>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</si>
  <si>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</si>
  <si>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</si>
  <si>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</si>
  <si>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</si>
  <si>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</si>
  <si>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</si>
  <si>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</si>
  <si>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</si>
  <si>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</si>
  <si>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</si>
  <si>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</si>
  <si>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</si>
  <si>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</si>
  <si>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</si>
  <si>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</si>
  <si>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</si>
  <si>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</si>
  <si>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</si>
  <si>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</si>
  <si>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</si>
  <si>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</si>
  <si>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</si>
  <si>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</si>
  <si>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</si>
  <si>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</si>
  <si>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</si>
  <si>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</si>
  <si>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</si>
  <si>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</si>
  <si>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</si>
  <si>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</si>
  <si>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</si>
  <si>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</si>
  <si>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</si>
  <si>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</si>
  <si>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</si>
  <si>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</si>
  <si>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</si>
  <si>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</si>
  <si>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</si>
  <si>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</si>
  <si>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</si>
  <si>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</si>
  <si>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</si>
  <si>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</si>
  <si>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</si>
  <si>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</si>
  <si>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</si>
  <si>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</si>
  <si>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</si>
  <si>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</si>
  <si>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</si>
  <si>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</si>
  <si>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</si>
  <si>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</si>
  <si>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</si>
  <si>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</si>
  <si>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</si>
  <si>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</si>
  <si>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</si>
  <si>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</si>
  <si>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</si>
  <si>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</si>
  <si>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</si>
  <si>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</si>
  <si>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</si>
  <si>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</si>
  <si>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</si>
  <si>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</si>
  <si>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</si>
  <si>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</si>
  <si>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</si>
  <si>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</si>
  <si>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</si>
  <si>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</si>
  <si>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</si>
  <si>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</si>
  <si>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</si>
  <si>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</si>
  <si>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</si>
  <si>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</si>
  <si>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</si>
  <si>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</si>
  <si>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</si>
  <si>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</si>
  <si>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</si>
  <si>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</si>
  <si>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</si>
  <si>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</si>
  <si>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</si>
  <si>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</si>
  <si>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</si>
  <si>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</si>
  <si>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</si>
  <si>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</si>
  <si>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</si>
  <si>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</si>
  <si>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</si>
  <si>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</si>
  <si>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</si>
  <si>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</si>
  <si>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</si>
  <si>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</si>
  <si>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</si>
  <si>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</si>
  <si>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</si>
  <si>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</si>
  <si>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</si>
  <si>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</si>
  <si>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</si>
  <si>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</si>
  <si>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</si>
  <si>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</si>
  <si>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</si>
  <si>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</si>
  <si>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</si>
  <si>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</si>
  <si>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</si>
  <si>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</si>
  <si>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</si>
  <si>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</si>
  <si>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</si>
  <si>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</si>
  <si>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</si>
  <si>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</si>
  <si>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</si>
  <si>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</si>
  <si>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</si>
  <si>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</si>
  <si>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</si>
  <si>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</si>
  <si>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</si>
  <si>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</si>
  <si>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</si>
  <si>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</si>
  <si>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</si>
  <si>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</si>
  <si>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</si>
  <si>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</si>
  <si>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</si>
  <si>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</si>
  <si>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</si>
  <si>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</si>
  <si>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</si>
  <si>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</si>
  <si>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</si>
  <si>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</si>
  <si>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</si>
  <si>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</si>
  <si>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</si>
  <si>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</si>
  <si>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</si>
  <si>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</si>
  <si>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</si>
  <si>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</si>
  <si>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</si>
  <si>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</si>
  <si>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</si>
  <si>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</si>
  <si>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</si>
  <si>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</si>
  <si>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</si>
  <si>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</si>
  <si>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</si>
  <si>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</si>
  <si>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</si>
  <si>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</si>
  <si>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</si>
  <si>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</si>
  <si>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</si>
  <si>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</si>
  <si>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</si>
  <si>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</si>
  <si>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</si>
  <si>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</si>
  <si>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</si>
  <si>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</si>
  <si>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</si>
  <si>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</si>
  <si>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</si>
  <si>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</si>
  <si>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</si>
  <si>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</si>
  <si>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</si>
  <si>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</si>
  <si>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</si>
  <si>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</si>
  <si>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</si>
  <si>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</si>
  <si>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</si>
  <si>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</si>
  <si>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</si>
  <si>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</si>
  <si>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</si>
  <si>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</si>
  <si>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</si>
  <si>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</si>
  <si>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</si>
  <si>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</si>
  <si>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</si>
  <si>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</si>
  <si>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</si>
  <si>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</si>
  <si>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</si>
  <si>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</si>
  <si>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</si>
  <si>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</si>
  <si>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</si>
  <si>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</si>
  <si>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</si>
  <si>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</si>
  <si>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</si>
  <si>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</si>
  <si>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</si>
  <si>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</si>
  <si>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</si>
  <si>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</si>
  <si>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</si>
  <si>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</si>
  <si>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</si>
  <si>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</si>
  <si>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</si>
  <si>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</si>
  <si>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</si>
  <si>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</si>
  <si>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</si>
  <si>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</si>
  <si>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</si>
  <si>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</si>
  <si>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</si>
  <si>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</si>
  <si>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</si>
  <si>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</si>
  <si>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</si>
  <si>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</si>
  <si>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</si>
  <si>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</si>
  <si>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</si>
  <si>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</si>
  <si>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</si>
  <si>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</si>
  <si>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</si>
  <si>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</si>
  <si>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</si>
  <si>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</si>
  <si>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</si>
  <si>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</si>
  <si>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</si>
  <si>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</si>
  <si>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</si>
  <si>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</si>
  <si>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</si>
  <si>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</si>
  <si>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</si>
  <si>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</si>
  <si>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</si>
  <si>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</si>
  <si>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</si>
  <si>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</si>
  <si>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</si>
  <si>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</si>
  <si>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</si>
  <si>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</si>
  <si>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</si>
  <si>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</si>
  <si>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</si>
  <si>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</si>
  <si>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</si>
  <si>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</si>
  <si>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</si>
  <si>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</si>
  <si>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</si>
  <si>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</si>
  <si>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</si>
  <si>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</si>
  <si>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</si>
  <si>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</si>
  <si>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</si>
  <si>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</si>
  <si>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</si>
  <si>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</si>
  <si>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</si>
  <si>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</si>
  <si>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</si>
  <si>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</si>
  <si>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</si>
  <si>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</si>
  <si>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</si>
  <si>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</si>
  <si>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</si>
  <si>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</si>
  <si>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</si>
  <si>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</si>
  <si>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</si>
  <si>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</si>
  <si>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</si>
  <si>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</si>
  <si>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</si>
  <si>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</si>
  <si>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</si>
  <si>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</si>
  <si>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</si>
  <si>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</si>
  <si>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</si>
  <si>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</si>
  <si>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</si>
  <si>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</si>
  <si>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</si>
  <si>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</si>
  <si>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</si>
  <si>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</si>
  <si>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</si>
  <si>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</si>
  <si>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</si>
  <si>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</si>
  <si>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</si>
  <si>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</si>
  <si>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</si>
  <si>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</si>
  <si>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</si>
  <si>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</si>
  <si>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</si>
  <si>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</si>
  <si>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</si>
  <si>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</si>
  <si>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</si>
  <si>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</si>
  <si>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</si>
  <si>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</si>
  <si>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</si>
  <si>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</si>
  <si>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</si>
  <si>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</si>
  <si>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</si>
  <si>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</si>
  <si>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</si>
  <si>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</si>
  <si>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</si>
  <si>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</si>
  <si>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</si>
  <si>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</si>
  <si>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</si>
  <si>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</si>
  <si>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</si>
  <si>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</si>
  <si>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</si>
  <si>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</si>
  <si>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</si>
  <si>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</si>
  <si>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</si>
  <si>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</si>
  <si>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</si>
  <si>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</si>
  <si>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</si>
  <si>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</si>
  <si>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</si>
  <si>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</si>
  <si>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</si>
  <si>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</si>
  <si>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</si>
  <si>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</si>
  <si>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</si>
  <si>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</si>
  <si>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</si>
  <si>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</si>
  <si>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</si>
  <si>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</si>
  <si>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</si>
  <si>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</si>
  <si>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</si>
  <si>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</si>
  <si>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</si>
  <si>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</si>
  <si>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</si>
  <si>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</si>
  <si>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</si>
  <si>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</si>
  <si>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</si>
  <si>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</si>
  <si>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</si>
  <si>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</si>
  <si>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</si>
  <si>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</si>
  <si>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</si>
  <si>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</si>
  <si>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</si>
  <si>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</si>
  <si>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</si>
  <si>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</si>
  <si>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</si>
  <si>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</si>
  <si>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</si>
  <si>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</si>
  <si>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</si>
  <si>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</si>
  <si>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</si>
  <si>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</si>
  <si>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</si>
  <si>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</si>
  <si>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</si>
  <si>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</si>
  <si>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</si>
  <si>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</si>
  <si>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</si>
  <si>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</si>
  <si>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</si>
  <si>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</si>
  <si>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</si>
  <si>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</si>
  <si>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</si>
  <si>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</si>
  <si>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</si>
  <si>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</si>
  <si>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</si>
  <si>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</si>
  <si>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</si>
  <si>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</si>
  <si>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</si>
  <si>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</si>
  <si>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</si>
  <si>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</si>
  <si>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</si>
  <si>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</si>
  <si>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</si>
  <si>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</si>
  <si>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</si>
  <si>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</si>
  <si>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</si>
  <si>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</si>
  <si>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</si>
  <si>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</si>
  <si>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</si>
  <si>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</si>
  <si>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</si>
  <si>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</si>
  <si>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</si>
  <si>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</si>
  <si>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</si>
  <si>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</si>
  <si>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</si>
  <si>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</si>
  <si>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</si>
  <si>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</si>
  <si>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</si>
  <si>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</si>
  <si>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</si>
  <si>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</si>
  <si>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</si>
  <si>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</si>
  <si>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</si>
  <si>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</si>
  <si>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</si>
  <si>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</si>
  <si>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</si>
  <si>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</si>
  <si>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</si>
  <si>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</si>
  <si>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</si>
  <si>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</si>
  <si>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</si>
  <si>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</si>
  <si>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</si>
  <si>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</si>
  <si>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</si>
  <si>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</si>
  <si>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</si>
  <si>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</si>
  <si>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</si>
  <si>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</si>
  <si>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</si>
  <si>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</si>
  <si>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</si>
  <si>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</si>
  <si>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</si>
  <si>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</si>
  <si>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</si>
  <si>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</si>
  <si>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</si>
  <si>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</si>
  <si>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</si>
  <si>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</si>
  <si>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</si>
  <si>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</si>
  <si>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</si>
  <si>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</si>
  <si>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</si>
  <si>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</si>
  <si>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</si>
  <si>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</si>
  <si>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</si>
  <si>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</si>
  <si>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</si>
  <si>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</si>
  <si>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</si>
  <si>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</si>
  <si>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</si>
  <si>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</si>
  <si>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</si>
  <si>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</si>
  <si>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</si>
  <si>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</si>
  <si>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</si>
  <si>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</si>
  <si>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</si>
  <si>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</si>
  <si>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</si>
  <si>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</si>
  <si>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</si>
  <si>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</si>
  <si>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</si>
  <si>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</si>
  <si>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</si>
  <si>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</si>
  <si>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</si>
  <si>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</si>
  <si>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</si>
  <si>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</si>
  <si>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</si>
  <si>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</si>
  <si>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</si>
  <si>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</si>
  <si>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</si>
  <si>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</si>
  <si>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</si>
  <si>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</si>
  <si>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</si>
  <si>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</si>
  <si>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</si>
  <si>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</si>
  <si>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</si>
  <si>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</si>
  <si>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</si>
  <si>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</si>
  <si>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</si>
  <si>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</si>
  <si>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</si>
  <si>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</si>
  <si>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</si>
  <si>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</si>
  <si>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</si>
  <si>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</si>
  <si>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</si>
  <si>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</si>
  <si>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</si>
  <si>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</si>
  <si>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</si>
  <si>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</si>
  <si>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</si>
  <si>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</si>
  <si>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</si>
  <si>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</si>
  <si>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</si>
  <si>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</si>
  <si>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</si>
  <si>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</si>
  <si>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</si>
  <si>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</si>
  <si>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</si>
  <si>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</si>
  <si>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</si>
  <si>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</si>
  <si>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</si>
  <si>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</si>
  <si>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</si>
  <si>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</si>
  <si>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</si>
  <si>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</si>
  <si>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</si>
  <si>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</si>
  <si>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</si>
  <si>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</si>
  <si>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</si>
  <si>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</si>
  <si>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</si>
  <si>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</si>
  <si>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</si>
  <si>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</si>
  <si>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</si>
  <si>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</si>
  <si>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</si>
  <si>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</si>
  <si>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</si>
  <si>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</si>
  <si>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</si>
  <si>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</si>
  <si>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</si>
  <si>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</si>
  <si>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</si>
  <si>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</si>
  <si>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</si>
  <si>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</si>
  <si>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</si>
  <si>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</si>
  <si>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</si>
  <si>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</si>
  <si>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</si>
  <si>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</si>
  <si>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</si>
  <si>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</si>
  <si>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</si>
  <si>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</si>
  <si>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</si>
  <si>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</si>
  <si>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</si>
  <si>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</si>
  <si>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</si>
  <si>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</si>
  <si>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</si>
  <si>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</si>
  <si>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</si>
  <si>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</si>
  <si>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</si>
  <si>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</si>
  <si>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</si>
  <si>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</si>
  <si>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</si>
  <si>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</si>
  <si>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</si>
  <si>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</si>
  <si>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</si>
  <si>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</si>
  <si>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</si>
  <si>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</si>
  <si>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</si>
  <si>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</si>
  <si>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</si>
  <si>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</si>
  <si>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</si>
  <si>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</si>
  <si>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</si>
  <si>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</si>
  <si>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</si>
  <si>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</si>
  <si>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</si>
  <si>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</si>
  <si>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</si>
  <si>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</si>
  <si>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</si>
  <si>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</si>
  <si>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</si>
  <si>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</si>
  <si>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</si>
  <si>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</si>
  <si>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</si>
  <si>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</si>
  <si>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</si>
  <si>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</si>
  <si>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</si>
  <si>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</si>
  <si>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</si>
  <si>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</si>
  <si>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</si>
  <si>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</si>
  <si>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</si>
  <si>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</si>
  <si>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</si>
  <si>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</si>
  <si>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</si>
  <si>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</si>
  <si>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</si>
  <si>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</si>
  <si>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</si>
  <si>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</si>
  <si>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</si>
  <si>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</si>
  <si>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</si>
  <si>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</si>
  <si>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</si>
  <si>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</si>
  <si>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</si>
  <si>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</si>
  <si>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</si>
  <si>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</si>
  <si>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</si>
  <si>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</si>
  <si>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</si>
  <si>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</si>
  <si>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</si>
  <si>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</si>
  <si>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</si>
  <si>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</si>
  <si>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</si>
  <si>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</si>
  <si>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</si>
  <si>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</si>
  <si>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</si>
  <si>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</si>
  <si>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</si>
  <si>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</si>
  <si>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</si>
  <si>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</si>
  <si>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</si>
  <si>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</si>
  <si>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</si>
  <si>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</si>
  <si>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</si>
  <si>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</si>
  <si>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</si>
  <si>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</si>
  <si>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</si>
  <si>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</si>
  <si>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</si>
  <si>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</si>
  <si>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</si>
  <si>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</si>
  <si>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</si>
  <si>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</si>
  <si>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</si>
  <si>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</si>
  <si>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</si>
  <si>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</si>
  <si>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</si>
  <si>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</si>
  <si>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</si>
  <si>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</si>
  <si>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</si>
  <si>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</si>
  <si>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</si>
  <si>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</si>
  <si>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</si>
  <si>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</si>
  <si>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</si>
  <si>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</si>
  <si>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</si>
  <si>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</si>
  <si>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</si>
  <si>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</si>
  <si>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</si>
  <si>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</si>
  <si>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</si>
  <si>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</si>
  <si>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</si>
  <si>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</si>
  <si>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</si>
  <si>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</si>
  <si>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</si>
  <si>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</si>
  <si>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</si>
  <si>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</si>
  <si>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</si>
  <si>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</si>
  <si>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</si>
  <si>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</si>
  <si>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</si>
  <si>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</si>
  <si>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</si>
  <si>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</si>
  <si>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</si>
  <si>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</si>
  <si>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</si>
  <si>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</si>
  <si>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</si>
  <si>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</si>
  <si>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</si>
  <si>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</si>
  <si>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</si>
  <si>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</si>
  <si>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</si>
  <si>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</si>
  <si>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</si>
  <si>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</si>
  <si>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</si>
  <si>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</si>
  <si>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</si>
  <si>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</si>
  <si>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</si>
  <si>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</si>
  <si>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</si>
  <si>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</si>
  <si>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</si>
  <si>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</si>
  <si>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</si>
  <si>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</si>
  <si>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</si>
  <si>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</si>
  <si>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</si>
  <si>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</si>
  <si>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</si>
  <si>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</si>
  <si>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</si>
  <si>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</si>
  <si>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</si>
  <si>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</si>
  <si>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</si>
  <si>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</si>
  <si>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</si>
  <si>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</si>
  <si>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</si>
  <si>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</si>
  <si>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</si>
  <si>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</si>
  <si>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</si>
  <si>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</si>
  <si>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</si>
  <si>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</si>
  <si>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</si>
  <si>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</si>
  <si>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</si>
  <si>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</si>
  <si>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</si>
  <si>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</si>
  <si>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</si>
  <si>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</si>
  <si>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</si>
  <si>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</si>
  <si>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</si>
  <si>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</si>
  <si>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</si>
  <si>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</si>
  <si>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</si>
  <si>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</si>
  <si>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</si>
  <si>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</si>
  <si>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</si>
  <si>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</si>
  <si>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</si>
  <si>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</si>
  <si>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</si>
  <si>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</si>
  <si>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</si>
  <si>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</si>
  <si>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</si>
  <si>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</si>
  <si>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</si>
  <si>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</si>
  <si>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</si>
  <si>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</si>
  <si>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</si>
  <si>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</si>
  <si>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</si>
  <si>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</si>
  <si>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</si>
  <si>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</si>
  <si>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</si>
  <si>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</si>
  <si>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</si>
  <si>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</si>
  <si>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</si>
  <si>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</si>
  <si>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</si>
  <si>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</si>
  <si>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</si>
  <si>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</si>
  <si>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</si>
  <si>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</si>
  <si>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</si>
  <si>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</si>
  <si>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</si>
  <si>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</si>
  <si>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</si>
  <si>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</si>
  <si>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</si>
  <si>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</si>
  <si>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</si>
  <si>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</si>
  <si>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</si>
  <si>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</si>
  <si>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</si>
  <si>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</si>
  <si>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</si>
  <si>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</si>
  <si>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</si>
  <si>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</si>
  <si>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</si>
  <si>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</si>
  <si>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</si>
  <si>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</si>
  <si>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</si>
  <si>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</si>
  <si>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</si>
  <si>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</si>
  <si>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</si>
  <si>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</si>
  <si>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</si>
  <si>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</si>
  <si>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</si>
  <si>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</si>
  <si>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</si>
  <si>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</si>
  <si>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</si>
  <si>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</si>
  <si>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</si>
  <si>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</si>
  <si>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</si>
  <si>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</si>
  <si>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</si>
  <si>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</si>
  <si>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</si>
  <si>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</si>
  <si>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</si>
  <si>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</si>
  <si>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</si>
  <si>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</si>
  <si>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</si>
  <si>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</si>
  <si>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</si>
  <si>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</si>
  <si>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</si>
  <si>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</si>
  <si>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</si>
  <si>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</si>
  <si>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</si>
  <si>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</si>
  <si>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</si>
  <si>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</si>
  <si>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</si>
  <si>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</si>
  <si>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</si>
  <si>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</si>
  <si>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</si>
  <si>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</si>
  <si>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</si>
  <si>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</si>
  <si>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</si>
  <si>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</si>
  <si>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</si>
  <si>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</si>
  <si>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</si>
  <si>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</si>
  <si>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</si>
  <si>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</si>
  <si>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</si>
  <si>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</si>
  <si>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</si>
  <si>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</si>
  <si>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</si>
  <si>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</si>
  <si>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</si>
  <si>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</si>
  <si>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</si>
  <si>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</si>
  <si>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</si>
  <si>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</si>
  <si>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</si>
  <si>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</si>
  <si>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</si>
  <si>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</si>
  <si>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</si>
  <si>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</si>
  <si>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</si>
  <si>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</si>
  <si>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</si>
  <si>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</si>
  <si>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</si>
  <si>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</si>
  <si>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</si>
  <si>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</si>
  <si>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</si>
  <si>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</si>
  <si>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</si>
  <si>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</si>
  <si>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</si>
  <si>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</si>
  <si>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</si>
  <si>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</si>
  <si>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</si>
  <si>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</si>
  <si>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</si>
  <si>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</si>
  <si>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</si>
  <si>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</si>
  <si>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</si>
  <si>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</si>
  <si>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</si>
  <si>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</si>
  <si>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</si>
  <si>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</si>
  <si>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</si>
  <si>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</si>
  <si>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</si>
  <si>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</si>
  <si>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</si>
  <si>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</si>
  <si>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</si>
  <si>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</si>
  <si>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</si>
  <si>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</si>
  <si>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</si>
  <si>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</si>
  <si>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</si>
  <si>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</si>
  <si>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</si>
  <si>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</si>
  <si>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</si>
  <si>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</si>
  <si>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</si>
  <si>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</si>
  <si>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</si>
  <si>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</si>
  <si>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</si>
  <si>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</si>
  <si>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</si>
  <si>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</si>
  <si>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</si>
  <si>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</si>
  <si>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</si>
  <si>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</si>
  <si>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</si>
  <si>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</si>
  <si>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</si>
  <si>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</si>
  <si>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</si>
  <si>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</si>
  <si>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</si>
  <si>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</si>
  <si>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</si>
  <si>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</si>
  <si>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</si>
  <si>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</si>
  <si>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</si>
  <si>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</si>
  <si>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</si>
  <si>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</si>
  <si>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</si>
  <si>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</si>
  <si>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</si>
  <si>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</si>
  <si>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</si>
  <si>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</si>
  <si>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</si>
  <si>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</si>
  <si>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</si>
  <si>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</si>
  <si>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</si>
  <si>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</si>
  <si>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</si>
  <si>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</si>
  <si>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</si>
  <si>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</si>
  <si>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</si>
  <si>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</si>
  <si>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</si>
  <si>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</si>
  <si>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</si>
  <si>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</si>
  <si>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</si>
  <si>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</si>
  <si>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</si>
  <si>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</si>
  <si>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</si>
  <si>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</si>
  <si>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</si>
  <si>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</si>
  <si>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</si>
  <si>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</si>
  <si>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</si>
  <si>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</si>
  <si>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</si>
  <si>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</si>
  <si>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</si>
  <si>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</si>
  <si>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</si>
  <si>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</si>
  <si>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</si>
  <si>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</si>
  <si>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</si>
  <si>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</si>
  <si>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</si>
  <si>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</si>
  <si>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</si>
  <si>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</si>
  <si>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</si>
  <si>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</si>
  <si>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</si>
  <si>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</si>
  <si>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</si>
  <si>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</si>
  <si>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</si>
  <si>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</si>
  <si>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</si>
  <si>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</si>
  <si>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</si>
  <si>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</si>
  <si>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</si>
  <si>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</si>
  <si>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</si>
  <si>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</si>
  <si>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</si>
  <si>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</si>
  <si>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</si>
  <si>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</si>
  <si>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</si>
  <si>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</si>
  <si>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</si>
  <si>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</si>
  <si>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</si>
  <si>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</si>
  <si>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</si>
  <si>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</si>
  <si>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</si>
  <si>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</si>
  <si>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</si>
  <si>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</si>
  <si>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</si>
  <si>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</si>
  <si>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</si>
  <si>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</si>
  <si>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</si>
  <si>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</si>
  <si>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</si>
  <si>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</si>
  <si>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</si>
  <si>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</si>
  <si>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</si>
  <si>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</si>
  <si>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</si>
  <si>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</si>
  <si>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</si>
  <si>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</si>
  <si>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</si>
  <si>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</si>
  <si>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</si>
  <si>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</si>
  <si>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</si>
  <si>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</si>
  <si>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</si>
  <si>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</si>
  <si>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</si>
  <si>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</si>
  <si>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</si>
  <si>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</si>
  <si>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</si>
  <si>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</si>
  <si>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</si>
  <si>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</si>
  <si>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</si>
  <si>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</si>
  <si>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</si>
  <si>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</si>
  <si>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</si>
  <si>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</si>
  <si>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</si>
  <si>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</si>
  <si>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</si>
  <si>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</si>
  <si>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</si>
  <si>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</si>
  <si>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</si>
  <si>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</si>
  <si>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</si>
  <si>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</si>
  <si>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</si>
  <si>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</si>
  <si>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</si>
  <si>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</si>
  <si>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</si>
  <si>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</si>
  <si>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</si>
  <si>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</si>
  <si>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</si>
  <si>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</si>
  <si>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</si>
  <si>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</si>
  <si>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</si>
  <si>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</si>
  <si>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</si>
  <si>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</si>
  <si>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</si>
  <si>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</si>
  <si>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</si>
  <si>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</si>
  <si>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</si>
  <si>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</si>
  <si>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</si>
  <si>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</si>
  <si>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</si>
  <si>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</si>
  <si>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</si>
  <si>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</si>
  <si>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</si>
  <si>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</si>
  <si>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</si>
  <si>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</si>
  <si>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</si>
  <si>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</si>
  <si>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</si>
  <si>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</si>
  <si>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</si>
  <si>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</si>
  <si>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</si>
  <si>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</si>
  <si>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</si>
  <si>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</si>
  <si>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</si>
  <si>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</si>
  <si>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</si>
  <si>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</si>
  <si>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</si>
  <si>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</si>
  <si>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</si>
  <si>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</si>
  <si>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</si>
  <si>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</si>
  <si>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</si>
  <si>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</si>
  <si>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</si>
  <si>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</si>
  <si>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</si>
  <si>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</si>
  <si>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</si>
  <si>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</si>
  <si>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</si>
  <si>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</si>
  <si>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</si>
  <si>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</si>
  <si>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</si>
  <si>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</si>
  <si>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</si>
  <si>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</si>
  <si>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</si>
  <si>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</si>
  <si>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</si>
  <si>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</si>
  <si>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</si>
  <si>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</si>
  <si>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</si>
  <si>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</si>
  <si>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</si>
  <si>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</si>
  <si>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</si>
  <si>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</si>
  <si>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</si>
  <si>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</si>
  <si>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</si>
  <si>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</si>
  <si>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</si>
  <si>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</si>
  <si>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</si>
  <si>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</si>
  <si>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</si>
  <si>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</si>
  <si>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</si>
  <si>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</si>
  <si>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</si>
  <si>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</si>
  <si>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</si>
  <si>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</si>
  <si>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</si>
  <si>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</si>
  <si>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</si>
  <si>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</si>
  <si>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</si>
  <si>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</si>
  <si>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</si>
  <si>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</si>
  <si>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</si>
  <si>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</si>
  <si>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</si>
  <si>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</si>
  <si>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</si>
  <si>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</si>
  <si>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</si>
  <si>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</si>
  <si>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</si>
  <si>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</si>
  <si>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</si>
  <si>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</si>
  <si>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</si>
  <si>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</si>
  <si>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</si>
  <si>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</si>
  <si>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</si>
  <si>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</si>
  <si>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</si>
  <si>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</si>
  <si>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</si>
  <si>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</si>
  <si>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</si>
  <si>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</si>
  <si>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</si>
  <si>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</si>
  <si>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</si>
  <si>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</si>
  <si>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</si>
  <si>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</si>
  <si>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</si>
  <si>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</si>
  <si>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</si>
  <si>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</si>
  <si>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</si>
  <si>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</si>
  <si>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</si>
  <si>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</si>
  <si>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</si>
  <si>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</si>
  <si>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</si>
  <si>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</si>
  <si>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</si>
  <si>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</si>
  <si>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</si>
  <si>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</si>
  <si>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</si>
  <si>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</si>
  <si>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</si>
  <si>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</si>
  <si>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</si>
  <si>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</si>
  <si>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</si>
  <si>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</si>
  <si>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</si>
  <si>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</si>
  <si>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</si>
  <si>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</si>
  <si>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</si>
  <si>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</si>
  <si>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</si>
  <si>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</si>
  <si>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</si>
  <si>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</si>
  <si>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</si>
  <si>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</si>
  <si>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</si>
  <si>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</si>
  <si>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</si>
  <si>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</si>
  <si>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</si>
  <si>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</si>
  <si>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</si>
  <si>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</si>
  <si>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</si>
  <si>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</si>
  <si>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</si>
  <si>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</si>
  <si>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</si>
  <si>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</si>
  <si>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</si>
  <si>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</si>
  <si>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</si>
  <si>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</si>
  <si>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</si>
  <si>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</si>
  <si>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</si>
  <si>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</si>
  <si>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</si>
  <si>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</si>
  <si>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</si>
  <si>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</si>
  <si>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</si>
  <si>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</si>
  <si>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</si>
  <si>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</si>
  <si>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</si>
  <si>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</si>
  <si>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</si>
  <si>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</si>
  <si>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</si>
  <si>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</si>
  <si>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</si>
  <si>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</si>
  <si>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</si>
  <si>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</si>
  <si>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</si>
  <si>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</si>
  <si>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</si>
  <si>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</si>
  <si>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</si>
  <si>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</si>
  <si>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</si>
  <si>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</si>
  <si>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</si>
  <si>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</si>
  <si>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</si>
  <si>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</si>
  <si>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</si>
  <si>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</si>
  <si>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</si>
  <si>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</si>
  <si>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</si>
  <si>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</si>
  <si>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</si>
  <si>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</si>
  <si>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</si>
  <si>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</si>
  <si>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</si>
  <si>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</si>
  <si>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</si>
  <si>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</si>
  <si>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</si>
  <si>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</si>
  <si>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</si>
  <si>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</si>
  <si>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</si>
  <si>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</si>
  <si>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</si>
  <si>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</si>
  <si>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</si>
  <si>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</si>
  <si>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</si>
  <si>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</si>
  <si>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</si>
  <si>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</si>
  <si>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</si>
  <si>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</si>
  <si>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</si>
  <si>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</si>
  <si>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</si>
  <si>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</si>
  <si>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</si>
  <si>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</si>
  <si>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</si>
  <si>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</si>
  <si>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</si>
  <si>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</si>
  <si>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</si>
  <si>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</si>
  <si>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</si>
  <si>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</si>
  <si>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</si>
  <si>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</si>
  <si>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</si>
  <si>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</si>
  <si>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</si>
  <si>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</si>
  <si>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</si>
  <si>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</si>
  <si>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</si>
  <si>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</si>
  <si>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</si>
  <si>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</si>
  <si>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</si>
  <si>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</si>
  <si>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</si>
  <si>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</si>
  <si>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</si>
  <si>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</si>
  <si>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</si>
  <si>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</si>
  <si>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</si>
  <si>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</si>
  <si>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</si>
  <si>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</si>
  <si>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</si>
  <si>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</si>
  <si>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</si>
  <si>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</si>
  <si>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</si>
  <si>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</si>
  <si>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</si>
  <si>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</si>
  <si>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</si>
  <si>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</si>
  <si>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</si>
  <si>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</si>
  <si>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</si>
  <si>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</si>
  <si>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</si>
  <si>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</si>
  <si>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2021-81-10001943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</si>
  <si>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</si>
  <si>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Fundación para el desarrollo de la
Orinoquia FUNDEORINOQUIA</t>
  </si>
  <si>
    <t>Asociación de mujeres e infancia - ASOMIN</t>
  </si>
  <si>
    <t>197-056-2017</t>
  </si>
  <si>
    <t>173-016-2018</t>
  </si>
  <si>
    <t>173-051-2018</t>
  </si>
  <si>
    <t>327</t>
  </si>
  <si>
    <t>104</t>
  </si>
  <si>
    <t>073-08-2019</t>
  </si>
  <si>
    <t>Prestación del servicio como docente en el marco del desarrollo del programa de DESARROLLO INFANTIL EN MEDIO FAMILIAR CON ENFOQUE DIFERENCIAL en el municipio de Arauca.</t>
  </si>
  <si>
    <t>Prestación del servicio como docente en el marco del desarrollo del programa de DESARROLLO INFANTIL EN MEDIO FAMILIAR</t>
  </si>
  <si>
    <t>Prestación del servicio como docente en el marco del desarrollo del programa de DESARROLLO INFANTIL EN MEDIO FAMILIAR, en el municipio de Arauca, en cumplimiento del contrato de aporte principal N. 173 de 2017 suscrito con el ICBF Regional Arauca.</t>
  </si>
  <si>
    <t>Prestación de servicios como docente del programa desarrollo infantil en medio familiar de la
estrategia de cero a siempre del municipio de Arauca</t>
  </si>
  <si>
    <t>Prestación de servicios como docente del programa desarrollo infantil en medio familiar de la estrategia de cero a siempre del municipio de Arauca</t>
  </si>
  <si>
    <t>Prestación del servicio como docente en el marco del desarrollo del programa de DESARROLLO
INFANTIL EN MEDIO FAMILIAR</t>
  </si>
  <si>
    <t>81-073-2020</t>
  </si>
  <si>
    <t>PRESTAR LOS SERVICIOS DE EDUCACIÓN INICIAL EN EL MARCO DE LA ATENCIÓN INTEGRAL EN DESARROLLO INFANTIL EN MEDIO FAMILIAR -DIMF-, DE CONFORMIDAD CON LOS MANUALES OPERATIVOS DE LAS MODALIDADES FAMILIAR, EL LINEAMIENTO TÉCNICO PARA LA ATENCIÓN A LA PRIMERA INFANCIA Y LAS DIRECTRICES ESTABLECIDAS POR EL ICBF, EN ARMONÍA CON LA POLÍTICA DE ESTADO PARA EL DESARROLLO INTEGRAL DE LA PRIMERA INFANCIA DE CERO A SIEMPRE.</t>
  </si>
  <si>
    <t>RUBEN DARIO CUY ESTEPA</t>
  </si>
  <si>
    <t xml:space="preserve">CALLE 23 # 7-21 AV LEON Y VALENCIA </t>
  </si>
  <si>
    <t>(+57)885-6500</t>
  </si>
  <si>
    <t xml:space="preserve">CALLE 23 # 7-21 </t>
  </si>
  <si>
    <t>asociacionconfuvi@gmail.com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</si>
</sst>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7" zoomScale="85" zoomScaleNormal="85" zoomScaleSheetLayoutView="40" zoomScalePageLayoutView="40" workbookViewId="0">
      <selection activeCell="E23" sqref="E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1070</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901138915</v>
      </c>
      <c r="C20" s="5"/>
      <c r="D20" s="73"/>
      <c r="E20" s="5"/>
      <c r="F20" s="5"/>
      <c r="G20" s="5"/>
      <c r="H20" s="185"/>
      <c r="I20" s="147" t="s">
        <v>1070</v>
      </c>
      <c r="J20" s="148" t="s">
        <v>1070</v>
      </c>
      <c r="K20" s="149">
        <v>5298691650</v>
      </c>
      <c r="L20" s="150">
        <v>44193</v>
      </c>
      <c r="M20" s="150">
        <v>44561</v>
      </c>
      <c r="N20" s="133">
        <f>+(M20-L20)/30</f>
        <v>12.266666666666667</v>
      </c>
      <c r="O20" s="136"/>
      <c r="U20" s="132"/>
      <c r="V20" s="105">
        <f ca="1">NOW()</f>
        <v>44193.787259259261</v>
      </c>
      <c r="W20" s="105">
        <f ca="1">NOW()</f>
        <v>44193.787259259261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ASOCIACIÓN DE PADRES DE FAMILIA CONSTRUYENDO FUTURO PARA LA VIDA</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8" t="s">
        <v>2678</v>
      </c>
      <c r="C48" s="112" t="s">
        <v>32</v>
      </c>
      <c r="D48" s="175" t="s">
        <v>2680</v>
      </c>
      <c r="E48" s="143">
        <v>42826</v>
      </c>
      <c r="F48" s="143">
        <v>43084</v>
      </c>
      <c r="G48" s="158">
        <f>IF(AND(E48&lt;&gt;"",F48&lt;&gt;""),((F48-E48)/30),"")</f>
        <v>8.6</v>
      </c>
      <c r="H48" s="118" t="s">
        <v>2686</v>
      </c>
      <c r="I48" s="119" t="s">
        <v>1070</v>
      </c>
      <c r="J48" s="119" t="s">
        <v>1070</v>
      </c>
      <c r="K48" s="121">
        <v>12111582</v>
      </c>
      <c r="L48" s="115" t="s">
        <v>1148</v>
      </c>
      <c r="M48" s="116">
        <v>1</v>
      </c>
      <c r="N48" s="115" t="s">
        <v>2634</v>
      </c>
      <c r="O48" s="115" t="s">
        <v>26</v>
      </c>
      <c r="P48" s="78"/>
    </row>
    <row r="49" spans="1:16" s="6" customFormat="1" ht="24.75" customHeight="1" x14ac:dyDescent="0.25">
      <c r="A49" s="141">
        <v>2</v>
      </c>
      <c r="B49" s="118" t="s">
        <v>2678</v>
      </c>
      <c r="C49" s="112" t="s">
        <v>32</v>
      </c>
      <c r="D49" s="175" t="s">
        <v>2681</v>
      </c>
      <c r="E49" s="143">
        <v>43124</v>
      </c>
      <c r="F49" s="143">
        <v>43312</v>
      </c>
      <c r="G49" s="158">
        <f t="shared" ref="G49:G50" si="2">IF(AND(E49&lt;&gt;"",F49&lt;&gt;""),((F49-E49)/30),"")</f>
        <v>6.2666666666666666</v>
      </c>
      <c r="H49" s="118" t="s">
        <v>2687</v>
      </c>
      <c r="I49" s="119" t="s">
        <v>1070</v>
      </c>
      <c r="J49" s="119" t="s">
        <v>1070</v>
      </c>
      <c r="K49" s="121">
        <v>11225750</v>
      </c>
      <c r="L49" s="115" t="s">
        <v>1148</v>
      </c>
      <c r="M49" s="116">
        <v>1</v>
      </c>
      <c r="N49" s="115" t="s">
        <v>2634</v>
      </c>
      <c r="O49" s="115" t="s">
        <v>26</v>
      </c>
      <c r="P49" s="78"/>
    </row>
    <row r="50" spans="1:16" s="6" customFormat="1" ht="24.75" customHeight="1" x14ac:dyDescent="0.25">
      <c r="A50" s="141">
        <v>3</v>
      </c>
      <c r="B50" s="118" t="s">
        <v>2678</v>
      </c>
      <c r="C50" s="112" t="s">
        <v>32</v>
      </c>
      <c r="D50" s="175" t="s">
        <v>2682</v>
      </c>
      <c r="E50" s="143">
        <v>43313</v>
      </c>
      <c r="F50" s="143">
        <v>43404</v>
      </c>
      <c r="G50" s="158">
        <f t="shared" si="2"/>
        <v>3.0333333333333332</v>
      </c>
      <c r="H50" s="118" t="s">
        <v>2688</v>
      </c>
      <c r="I50" s="119" t="s">
        <v>1070</v>
      </c>
      <c r="J50" s="119" t="s">
        <v>1070</v>
      </c>
      <c r="K50" s="121">
        <v>5388300</v>
      </c>
      <c r="L50" s="115" t="s">
        <v>1148</v>
      </c>
      <c r="M50" s="116">
        <v>1</v>
      </c>
      <c r="N50" s="115" t="s">
        <v>2634</v>
      </c>
      <c r="O50" s="115" t="s">
        <v>26</v>
      </c>
      <c r="P50" s="78"/>
    </row>
    <row r="51" spans="1:16" s="6" customFormat="1" ht="24.75" customHeight="1" outlineLevel="1" x14ac:dyDescent="0.25">
      <c r="A51" s="141">
        <v>4</v>
      </c>
      <c r="B51" s="118" t="s">
        <v>2679</v>
      </c>
      <c r="C51" s="112" t="s">
        <v>32</v>
      </c>
      <c r="D51" s="119" t="s">
        <v>2683</v>
      </c>
      <c r="E51" s="143">
        <v>43313</v>
      </c>
      <c r="F51" s="143">
        <v>43404</v>
      </c>
      <c r="G51" s="158">
        <f t="shared" ref="G51:G107" si="3">IF(AND(E51&lt;&gt;"",F51&lt;&gt;""),((F51-E51)/30),"")</f>
        <v>3.0333333333333332</v>
      </c>
      <c r="H51" s="118" t="s">
        <v>2689</v>
      </c>
      <c r="I51" s="119" t="s">
        <v>1070</v>
      </c>
      <c r="J51" s="119" t="s">
        <v>1070</v>
      </c>
      <c r="K51" s="121">
        <v>4851000</v>
      </c>
      <c r="L51" s="115" t="s">
        <v>1148</v>
      </c>
      <c r="M51" s="116">
        <v>1</v>
      </c>
      <c r="N51" s="115" t="s">
        <v>2634</v>
      </c>
      <c r="O51" s="115" t="s">
        <v>26</v>
      </c>
      <c r="P51" s="78"/>
    </row>
    <row r="52" spans="1:16" s="7" customFormat="1" ht="24.75" customHeight="1" outlineLevel="1" x14ac:dyDescent="0.25">
      <c r="A52" s="142">
        <v>5</v>
      </c>
      <c r="B52" s="118" t="s">
        <v>2679</v>
      </c>
      <c r="C52" s="112" t="s">
        <v>32</v>
      </c>
      <c r="D52" s="119" t="s">
        <v>2684</v>
      </c>
      <c r="E52" s="143">
        <v>43489</v>
      </c>
      <c r="F52" s="143">
        <v>43738</v>
      </c>
      <c r="G52" s="158">
        <f t="shared" si="3"/>
        <v>8.3000000000000007</v>
      </c>
      <c r="H52" s="118" t="s">
        <v>2690</v>
      </c>
      <c r="I52" s="119" t="s">
        <v>1070</v>
      </c>
      <c r="J52" s="119" t="s">
        <v>1070</v>
      </c>
      <c r="K52" s="121">
        <v>12996666</v>
      </c>
      <c r="L52" s="115" t="s">
        <v>1148</v>
      </c>
      <c r="M52" s="116">
        <v>1</v>
      </c>
      <c r="N52" s="115" t="s">
        <v>2634</v>
      </c>
      <c r="O52" s="115" t="s">
        <v>26</v>
      </c>
      <c r="P52" s="79"/>
    </row>
    <row r="53" spans="1:16" s="7" customFormat="1" ht="24.75" customHeight="1" outlineLevel="1" x14ac:dyDescent="0.25">
      <c r="A53" s="142">
        <v>6</v>
      </c>
      <c r="B53" s="118" t="s">
        <v>2678</v>
      </c>
      <c r="C53" s="112" t="s">
        <v>32</v>
      </c>
      <c r="D53" s="119" t="s">
        <v>2685</v>
      </c>
      <c r="E53" s="143">
        <v>43497</v>
      </c>
      <c r="F53" s="143">
        <v>43738</v>
      </c>
      <c r="G53" s="158">
        <f t="shared" si="3"/>
        <v>8.0333333333333332</v>
      </c>
      <c r="H53" s="118" t="s">
        <v>2691</v>
      </c>
      <c r="I53" s="119" t="s">
        <v>1070</v>
      </c>
      <c r="J53" s="119" t="s">
        <v>1070</v>
      </c>
      <c r="K53" s="121">
        <v>15643200</v>
      </c>
      <c r="L53" s="115" t="s">
        <v>1148</v>
      </c>
      <c r="M53" s="116">
        <v>1</v>
      </c>
      <c r="N53" s="115" t="s">
        <v>2634</v>
      </c>
      <c r="O53" s="115" t="s">
        <v>26</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2692</v>
      </c>
      <c r="E114" s="143">
        <v>43881</v>
      </c>
      <c r="F114" s="143">
        <v>44196</v>
      </c>
      <c r="G114" s="158">
        <f>IF(AND(E114&lt;&gt;"",F114&lt;&gt;""),((F114-E114)/30),"")</f>
        <v>10.5</v>
      </c>
      <c r="H114" s="120" t="s">
        <v>2693</v>
      </c>
      <c r="I114" s="119" t="s">
        <v>1070</v>
      </c>
      <c r="J114" s="119" t="s">
        <v>1070</v>
      </c>
      <c r="K114" s="121">
        <v>1629022603</v>
      </c>
      <c r="L114" s="100">
        <f>+IF(AND(K114&gt;0,O114="Ejecución"),(K114/877802)*Tabla28[[#This Row],[% participación]],IF(AND(K114&gt;0,O114&lt;&gt;"Ejecución"),"-",""))</f>
        <v>1855.7973244535783</v>
      </c>
      <c r="M114" s="122" t="s">
        <v>1148</v>
      </c>
      <c r="N114" s="171">
        <v>1</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0.03</v>
      </c>
      <c r="G179" s="163">
        <f>IF(F179&gt;0,SUM(E179+F179),"")</f>
        <v>0.05</v>
      </c>
      <c r="H179" s="5"/>
      <c r="I179" s="220" t="s">
        <v>2670</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264934582.5</v>
      </c>
      <c r="F185" s="92"/>
      <c r="G185" s="93"/>
      <c r="H185" s="88"/>
      <c r="I185" s="90" t="s">
        <v>2627</v>
      </c>
      <c r="J185" s="164">
        <f>+SUM(M179:M183)</f>
        <v>0.02</v>
      </c>
      <c r="K185" s="201" t="s">
        <v>2628</v>
      </c>
      <c r="L185" s="201"/>
      <c r="M185" s="94">
        <f>+J185*(SUM(K20:K35))</f>
        <v>105973833</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43237</v>
      </c>
      <c r="D193" s="5"/>
      <c r="E193" s="124">
        <v>1266</v>
      </c>
      <c r="F193" s="5"/>
      <c r="G193" s="5"/>
      <c r="H193" s="145" t="s">
        <v>2694</v>
      </c>
      <c r="J193" s="5"/>
      <c r="K193" s="125">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2694</v>
      </c>
      <c r="D211" s="21"/>
      <c r="G211" s="27" t="s">
        <v>2620</v>
      </c>
      <c r="H211" s="146" t="s">
        <v>2695</v>
      </c>
      <c r="J211" s="27" t="s">
        <v>2622</v>
      </c>
      <c r="K211" s="146" t="s">
        <v>2697</v>
      </c>
      <c r="L211" s="21"/>
      <c r="M211" s="21"/>
      <c r="N211" s="21"/>
      <c r="O211" s="8"/>
    </row>
    <row r="212" spans="1:15" x14ac:dyDescent="0.25">
      <c r="A212" s="9"/>
      <c r="B212" s="27" t="s">
        <v>2619</v>
      </c>
      <c r="C212" s="145" t="s">
        <v>2694</v>
      </c>
      <c r="D212" s="21"/>
      <c r="G212" s="27" t="s">
        <v>2621</v>
      </c>
      <c r="H212" s="146" t="s">
        <v>2696</v>
      </c>
      <c r="J212" s="27" t="s">
        <v>2623</v>
      </c>
      <c r="K212" s="14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s340 R3 Az</cp:lastModifiedBy>
  <cp:lastPrinted>2020-12-28T12:47:48Z</cp:lastPrinted>
  <dcterms:created xsi:type="dcterms:W3CDTF">2020-10-14T21:57:42Z</dcterms:created>
  <dcterms:modified xsi:type="dcterms:W3CDTF">2020-12-28T23:54:28Z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