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459B6D93-307C-447B-933F-87A682015BDE}"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<sst xmlns="http://schemas.openxmlformats.org/spreadsheetml/2006/main" count="4725" uniqueCount="2766">
  <si>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</si>
  <si>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</si>
  <si>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</si>
  <si>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</si>
  <si>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</si>
  <si>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</si>
  <si>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</si>
  <si>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</si>
  <si>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</si>
  <si>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</si>
  <si>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</si>
  <si>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</si>
  <si>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</si>
  <si>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</si>
  <si>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</si>
  <si>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</si>
  <si>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</si>
  <si>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</si>
  <si>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</si>
  <si>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</si>
  <si>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</si>
  <si>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</si>
  <si>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</si>
  <si>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</si>
  <si>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</si>
  <si>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</si>
  <si>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</si>
  <si>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</si>
  <si>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</si>
  <si>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</si>
  <si>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</si>
  <si>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</si>
  <si>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</si>
  <si>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</si>
  <si>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</si>
  <si>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</si>
  <si>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</si>
  <si>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</si>
  <si>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</si>
  <si>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</si>
  <si>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</si>
  <si>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</si>
  <si>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</si>
  <si>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</si>
  <si>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</si>
  <si>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</si>
  <si>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</si>
  <si>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</si>
  <si>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</si>
  <si>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</si>
  <si>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</si>
  <si>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</si>
  <si>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</si>
  <si>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</si>
  <si>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</si>
  <si>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</si>
  <si>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</si>
  <si>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</si>
  <si>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</si>
  <si>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</si>
  <si>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</si>
  <si>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</si>
  <si>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</si>
  <si>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</si>
  <si>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</si>
  <si>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</si>
  <si>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</si>
  <si>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</si>
  <si>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</si>
  <si>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</si>
  <si>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</si>
  <si>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</si>
  <si>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</si>
  <si>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</si>
  <si>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</si>
  <si>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</si>
  <si>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</si>
  <si>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</si>
  <si>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</si>
  <si>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</si>
  <si>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</si>
  <si>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</si>
  <si>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</si>
  <si>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</si>
  <si>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</si>
  <si>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</si>
  <si>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</si>
  <si>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</si>
  <si>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</si>
  <si>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</si>
  <si>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</si>
  <si>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</si>
  <si>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</si>
  <si>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</si>
  <si>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</si>
  <si>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</si>
  <si>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</si>
  <si>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</si>
  <si>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</si>
  <si>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</si>
  <si>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</si>
  <si>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</si>
  <si>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</si>
  <si>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</si>
  <si>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</si>
  <si>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</si>
  <si>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</si>
  <si>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</si>
  <si>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</si>
  <si>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</si>
  <si>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</si>
  <si>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</si>
  <si>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</si>
  <si>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</si>
  <si>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</si>
  <si>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</si>
  <si>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</si>
  <si>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</si>
  <si>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</si>
  <si>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</si>
  <si>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</si>
  <si>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</si>
  <si>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</si>
  <si>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</si>
  <si>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</si>
  <si>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</si>
  <si>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</si>
  <si>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</si>
  <si>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</si>
  <si>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</si>
  <si>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</si>
  <si>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</si>
  <si>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</si>
  <si>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</si>
  <si>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</si>
  <si>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</si>
  <si>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</si>
  <si>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</si>
  <si>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</si>
  <si>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</si>
  <si>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</si>
  <si>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</si>
  <si>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</si>
  <si>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</si>
  <si>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</si>
  <si>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</si>
  <si>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</si>
  <si>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</si>
  <si>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</si>
  <si>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</si>
  <si>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</si>
  <si>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</si>
  <si>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</si>
  <si>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</si>
  <si>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</si>
  <si>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</si>
  <si>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</si>
  <si>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</si>
  <si>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</si>
  <si>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</si>
  <si>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</si>
  <si>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</si>
  <si>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</si>
  <si>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</si>
  <si>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</si>
  <si>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</si>
  <si>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</si>
  <si>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</si>
  <si>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</si>
  <si>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</si>
  <si>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</si>
  <si>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</si>
  <si>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</si>
  <si>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</si>
  <si>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</si>
  <si>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</si>
  <si>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</si>
  <si>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</si>
  <si>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</si>
  <si>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</si>
  <si>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</si>
  <si>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</si>
  <si>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</si>
  <si>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</si>
  <si>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</si>
  <si>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</si>
  <si>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</si>
  <si>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</si>
  <si>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</si>
  <si>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</si>
  <si>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</si>
  <si>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</si>
  <si>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</si>
  <si>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</si>
  <si>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</si>
  <si>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</si>
  <si>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</si>
  <si>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</si>
  <si>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</si>
  <si>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</si>
  <si>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</si>
  <si>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</si>
  <si>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</si>
  <si>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</si>
  <si>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</si>
  <si>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</si>
  <si>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</si>
  <si>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</si>
  <si>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</si>
  <si>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</si>
  <si>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</si>
  <si>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</si>
  <si>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</si>
  <si>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</si>
  <si>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</si>
  <si>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</si>
  <si>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</si>
  <si>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</si>
  <si>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</si>
  <si>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</si>
  <si>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</si>
  <si>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</si>
  <si>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</si>
  <si>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</si>
  <si>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</si>
  <si>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</si>
  <si>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</si>
  <si>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</si>
  <si>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</si>
  <si>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</si>
  <si>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</si>
  <si>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</si>
  <si>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</si>
  <si>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</si>
  <si>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</si>
  <si>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</si>
  <si>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</si>
  <si>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</si>
  <si>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</si>
  <si>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</si>
  <si>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</si>
  <si>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</si>
  <si>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</si>
  <si>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</si>
  <si>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</si>
  <si>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</si>
  <si>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</si>
  <si>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</si>
  <si>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</si>
  <si>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</si>
  <si>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</si>
  <si>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</si>
  <si>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</si>
  <si>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</si>
  <si>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</si>
  <si>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</si>
  <si>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</si>
  <si>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</si>
  <si>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</si>
  <si>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</si>
  <si>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</si>
  <si>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</si>
  <si>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</si>
  <si>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</si>
  <si>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</si>
  <si>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</si>
  <si>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</si>
  <si>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</si>
  <si>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</si>
  <si>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</si>
  <si>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</si>
  <si>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</si>
  <si>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</si>
  <si>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</si>
  <si>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</si>
  <si>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</si>
  <si>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</si>
  <si>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</si>
  <si>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</si>
  <si>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</si>
  <si>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</si>
  <si>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</si>
  <si>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</si>
  <si>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</si>
  <si>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</si>
  <si>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</si>
  <si>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</si>
  <si>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</si>
  <si>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</si>
  <si>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</si>
  <si>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</si>
  <si>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</si>
  <si>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</si>
  <si>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</si>
  <si>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</si>
  <si>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</si>
  <si>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</si>
  <si>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</si>
  <si>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</si>
  <si>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</si>
  <si>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</si>
  <si>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</si>
  <si>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</si>
  <si>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</si>
  <si>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</si>
  <si>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</si>
  <si>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</si>
  <si>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</si>
  <si>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</si>
  <si>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</si>
  <si>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</si>
  <si>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</si>
  <si>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</si>
  <si>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</si>
  <si>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</si>
  <si>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</si>
  <si>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</si>
  <si>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</si>
  <si>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</si>
  <si>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</si>
  <si>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</si>
  <si>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</si>
  <si>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</si>
  <si>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</si>
  <si>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</si>
  <si>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</si>
  <si>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</si>
  <si>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</si>
  <si>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</si>
  <si>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</si>
  <si>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</si>
  <si>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</si>
  <si>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</si>
  <si>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</si>
  <si>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</si>
  <si>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</si>
  <si>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</si>
  <si>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</si>
  <si>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</si>
  <si>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</si>
  <si>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</si>
  <si>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</si>
  <si>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</si>
  <si>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</si>
  <si>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</si>
  <si>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</si>
  <si>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</si>
  <si>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</si>
  <si>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</si>
  <si>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</si>
  <si>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</si>
  <si>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</si>
  <si>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</si>
  <si>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</si>
  <si>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</si>
  <si>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</si>
  <si>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</si>
  <si>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</si>
  <si>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</si>
  <si>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</si>
  <si>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</si>
  <si>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</si>
  <si>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</si>
  <si>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</si>
  <si>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</si>
  <si>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</si>
  <si>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</si>
  <si>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</si>
  <si>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</si>
  <si>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</si>
  <si>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</si>
  <si>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</si>
  <si>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</si>
  <si>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</si>
  <si>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</si>
  <si>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</si>
  <si>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</si>
  <si>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</si>
  <si>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</si>
  <si>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</si>
  <si>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</si>
  <si>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</si>
  <si>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</si>
  <si>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</si>
  <si>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</si>
  <si>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</si>
  <si>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</si>
  <si>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</si>
  <si>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</si>
  <si>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</si>
  <si>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</si>
  <si>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</si>
  <si>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</si>
  <si>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</si>
  <si>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</si>
  <si>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</si>
  <si>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</si>
  <si>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</si>
  <si>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</si>
  <si>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</si>
  <si>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</si>
  <si>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</si>
  <si>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</si>
  <si>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</si>
  <si>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</si>
  <si>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</si>
  <si>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</si>
  <si>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</si>
  <si>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</si>
  <si>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</si>
  <si>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</si>
  <si>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</si>
  <si>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</si>
  <si>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</si>
  <si>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</si>
  <si>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</si>
  <si>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</si>
  <si>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</si>
  <si>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</si>
  <si>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</si>
  <si>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</si>
  <si>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</si>
  <si>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</si>
  <si>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</si>
  <si>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</si>
  <si>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</si>
  <si>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</si>
  <si>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</si>
  <si>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</si>
  <si>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</si>
  <si>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</si>
  <si>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</si>
  <si>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</si>
  <si>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</si>
  <si>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</si>
  <si>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</si>
  <si>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</si>
  <si>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</si>
  <si>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</si>
  <si>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</si>
  <si>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</si>
  <si>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</si>
  <si>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</si>
  <si>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</si>
  <si>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</si>
  <si>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</si>
  <si>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</si>
  <si>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</si>
  <si>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</si>
  <si>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</si>
  <si>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</si>
  <si>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</si>
  <si>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</si>
  <si>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</si>
  <si>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</si>
  <si>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</si>
  <si>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</si>
  <si>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</si>
  <si>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</si>
  <si>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</si>
  <si>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</si>
  <si>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</si>
  <si>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</si>
  <si>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</si>
  <si>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</si>
  <si>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</si>
  <si>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</si>
  <si>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</si>
  <si>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</si>
  <si>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</si>
  <si>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</si>
  <si>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</si>
  <si>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</si>
  <si>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</si>
  <si>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</si>
  <si>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</si>
  <si>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</si>
  <si>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</si>
  <si>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</si>
  <si>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</si>
  <si>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</si>
  <si>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</si>
  <si>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</si>
  <si>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</si>
  <si>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</si>
  <si>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</si>
  <si>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</si>
  <si>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</si>
  <si>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</si>
  <si>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</si>
  <si>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</si>
  <si>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</si>
  <si>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</si>
  <si>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</si>
  <si>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</si>
  <si>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</si>
  <si>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</si>
  <si>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</si>
  <si>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</si>
  <si>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</si>
  <si>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</si>
  <si>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</si>
  <si>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</si>
  <si>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</si>
  <si>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</si>
  <si>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</si>
  <si>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</si>
  <si>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</si>
  <si>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</si>
  <si>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</si>
  <si>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</si>
  <si>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</si>
  <si>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</si>
  <si>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</si>
  <si>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</si>
  <si>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</si>
  <si>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</si>
  <si>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</si>
  <si>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</si>
  <si>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</si>
  <si>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</si>
  <si>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</si>
  <si>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</si>
  <si>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</si>
  <si>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</si>
  <si>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</si>
  <si>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</si>
  <si>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</si>
  <si>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</si>
  <si>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</si>
  <si>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</si>
  <si>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</si>
  <si>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</si>
  <si>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</si>
  <si>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</si>
  <si>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</si>
  <si>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</si>
  <si>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</si>
  <si>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</si>
  <si>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</si>
  <si>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</si>
  <si>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</si>
  <si>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</si>
  <si>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</si>
  <si>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</si>
  <si>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</si>
  <si>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</si>
  <si>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</si>
  <si>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</si>
  <si>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</si>
  <si>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</si>
  <si>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</si>
  <si>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</si>
  <si>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</si>
  <si>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</si>
  <si>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</si>
  <si>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</si>
  <si>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</si>
  <si>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</si>
  <si>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</si>
  <si>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</si>
  <si>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</si>
  <si>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</si>
  <si>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</si>
  <si>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</si>
  <si>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</si>
  <si>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</si>
  <si>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</si>
  <si>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</si>
  <si>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</si>
  <si>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</si>
  <si>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</si>
  <si>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</si>
  <si>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</si>
  <si>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</si>
  <si>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</si>
  <si>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</si>
  <si>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</si>
  <si>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</si>
  <si>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</si>
  <si>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</si>
  <si>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</si>
  <si>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</si>
  <si>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</si>
  <si>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</si>
  <si>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</si>
  <si>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</si>
  <si>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</si>
  <si>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</si>
  <si>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</si>
  <si>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</si>
  <si>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</si>
  <si>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</si>
  <si>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</si>
  <si>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</si>
  <si>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</si>
  <si>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</si>
  <si>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</si>
  <si>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</si>
  <si>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</si>
  <si>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</si>
  <si>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</si>
  <si>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</si>
  <si>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</si>
  <si>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</si>
  <si>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</si>
  <si>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</si>
  <si>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</si>
  <si>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</si>
  <si>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</si>
  <si>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</si>
  <si>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</si>
  <si>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</si>
  <si>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</si>
  <si>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</si>
  <si>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</si>
  <si>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</si>
  <si>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</si>
  <si>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</si>
  <si>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</si>
  <si>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</si>
  <si>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</si>
  <si>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</si>
  <si>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</si>
  <si>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</si>
  <si>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</si>
  <si>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</si>
  <si>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</si>
  <si>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</si>
  <si>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</si>
  <si>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</si>
  <si>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</si>
  <si>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</si>
  <si>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</si>
  <si>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</si>
  <si>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</si>
  <si>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</si>
  <si>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</si>
  <si>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</si>
  <si>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</si>
  <si>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</si>
  <si>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</si>
  <si>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</si>
  <si>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</si>
  <si>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</si>
  <si>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</si>
  <si>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</si>
  <si>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</si>
  <si>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</si>
  <si>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</si>
  <si>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</si>
  <si>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</si>
  <si>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</si>
  <si>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</si>
  <si>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</si>
  <si>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</si>
  <si>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</si>
  <si>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</si>
  <si>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</si>
  <si>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</si>
  <si>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</si>
  <si>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</si>
  <si>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</si>
  <si>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</si>
  <si>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</si>
  <si>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</si>
  <si>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</si>
  <si>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</si>
  <si>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</si>
  <si>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</si>
  <si>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</si>
  <si>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</si>
  <si>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</si>
  <si>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</si>
  <si>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</si>
  <si>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</si>
  <si>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</si>
  <si>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</si>
  <si>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</si>
  <si>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</si>
  <si>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</si>
  <si>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</si>
  <si>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</si>
  <si>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</si>
  <si>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</si>
  <si>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</si>
  <si>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</si>
  <si>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</si>
  <si>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</si>
  <si>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</si>
  <si>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</si>
  <si>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</si>
  <si>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</si>
  <si>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</si>
  <si>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</si>
  <si>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</si>
  <si>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</si>
  <si>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</si>
  <si>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</si>
  <si>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</si>
  <si>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</si>
  <si>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</si>
  <si>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</si>
  <si>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</si>
  <si>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</si>
  <si>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</si>
  <si>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</si>
  <si>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</si>
  <si>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</si>
  <si>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</si>
  <si>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</si>
  <si>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</si>
  <si>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</si>
  <si>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</si>
  <si>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</si>
  <si>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</si>
  <si>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</si>
  <si>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</si>
  <si>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</si>
  <si>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</si>
  <si>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</si>
  <si>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</si>
  <si>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</si>
  <si>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</si>
  <si>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</si>
  <si>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</si>
  <si>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</si>
  <si>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</si>
  <si>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</si>
  <si>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</si>
  <si>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</si>
  <si>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</si>
  <si>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</si>
  <si>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</si>
  <si>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</si>
  <si>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</si>
  <si>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</si>
  <si>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</si>
  <si>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</si>
  <si>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</si>
  <si>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</si>
  <si>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</si>
  <si>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</si>
  <si>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</si>
  <si>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</si>
  <si>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</si>
  <si>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</si>
  <si>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</si>
  <si>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</si>
  <si>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</si>
  <si>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</si>
  <si>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</si>
  <si>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</si>
  <si>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</si>
  <si>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</si>
  <si>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</si>
  <si>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</si>
  <si>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</si>
  <si>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</si>
  <si>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</si>
  <si>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</si>
  <si>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</si>
  <si>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</si>
  <si>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</si>
  <si>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</si>
  <si>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</si>
  <si>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</si>
  <si>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</si>
  <si>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</si>
  <si>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</si>
  <si>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</si>
  <si>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</si>
  <si>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</si>
  <si>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</si>
  <si>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</si>
  <si>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</si>
  <si>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</si>
  <si>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</si>
  <si>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</si>
  <si>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</si>
  <si>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</si>
  <si>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</si>
  <si>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</si>
  <si>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</si>
  <si>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</si>
  <si>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</si>
  <si>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</si>
  <si>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</si>
  <si>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</si>
  <si>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</si>
  <si>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</si>
  <si>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</si>
  <si>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</si>
  <si>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</si>
  <si>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</si>
  <si>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</si>
  <si>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</si>
  <si>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</si>
  <si>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</si>
  <si>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</si>
  <si>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</si>
  <si>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</si>
  <si>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</si>
  <si>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</si>
  <si>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</si>
  <si>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</si>
  <si>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</si>
  <si>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</si>
  <si>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</si>
  <si>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</si>
  <si>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</si>
  <si>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</si>
  <si>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</si>
  <si>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</si>
  <si>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</si>
  <si>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</si>
  <si>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</si>
  <si>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</si>
  <si>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</si>
  <si>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</si>
  <si>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</si>
  <si>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</si>
  <si>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</si>
  <si>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</si>
  <si>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</si>
  <si>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</si>
  <si>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</si>
  <si>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</si>
  <si>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</si>
  <si>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</si>
  <si>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</si>
  <si>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</si>
  <si>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</si>
  <si>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</si>
  <si>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</si>
  <si>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</si>
  <si>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</si>
  <si>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</si>
  <si>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</si>
  <si>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</si>
  <si>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</si>
  <si>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</si>
  <si>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</si>
  <si>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</si>
  <si>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</si>
  <si>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</si>
  <si>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</si>
  <si>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</si>
  <si>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</si>
  <si>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</si>
  <si>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</si>
  <si>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</si>
  <si>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</si>
  <si>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</si>
  <si>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</si>
  <si>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</si>
  <si>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</si>
  <si>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</si>
  <si>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</si>
  <si>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</si>
  <si>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</si>
  <si>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</si>
  <si>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</si>
  <si>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</si>
  <si>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</si>
  <si>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</si>
  <si>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</si>
  <si>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</si>
  <si>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</si>
  <si>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</si>
  <si>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</si>
  <si>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</si>
  <si>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</si>
  <si>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</si>
  <si>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</si>
  <si>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</si>
  <si>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</si>
  <si>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</si>
  <si>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</si>
  <si>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</si>
  <si>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</si>
  <si>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</si>
  <si>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</si>
  <si>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</si>
  <si>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</si>
  <si>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</si>
  <si>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</si>
  <si>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</si>
  <si>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</si>
  <si>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</si>
  <si>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</si>
  <si>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</si>
  <si>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</si>
  <si>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</si>
  <si>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</si>
  <si>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</si>
  <si>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</si>
  <si>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</si>
  <si>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</si>
  <si>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</si>
  <si>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</si>
  <si>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</si>
  <si>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</si>
  <si>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</si>
  <si>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</si>
  <si>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</si>
  <si>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</si>
  <si>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</si>
  <si>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</si>
  <si>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</si>
  <si>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</si>
  <si>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</si>
  <si>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</si>
  <si>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</si>
  <si>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</si>
  <si>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</si>
  <si>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</si>
  <si>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</si>
  <si>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</si>
  <si>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</si>
  <si>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</si>
  <si>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</si>
  <si>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</si>
  <si>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</si>
  <si>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</si>
  <si>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</si>
  <si>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</si>
  <si>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</si>
  <si>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</si>
  <si>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</si>
  <si>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</si>
  <si>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</si>
  <si>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</si>
  <si>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</si>
  <si>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</si>
  <si>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</si>
  <si>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</si>
  <si>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</si>
  <si>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</si>
  <si>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</si>
  <si>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</si>
  <si>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</si>
  <si>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</si>
  <si>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</si>
  <si>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</si>
  <si>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</si>
  <si>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</si>
  <si>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</si>
  <si>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</si>
  <si>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</si>
  <si>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</si>
  <si>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</si>
  <si>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</si>
  <si>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</si>
  <si>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</si>
  <si>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</si>
  <si>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</si>
  <si>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</si>
  <si>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</si>
  <si>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</si>
  <si>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</si>
  <si>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</si>
  <si>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</si>
  <si>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</si>
  <si>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</si>
  <si>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</si>
  <si>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</si>
  <si>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</si>
  <si>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</si>
  <si>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</si>
  <si>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</si>
  <si>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</si>
  <si>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</si>
  <si>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</si>
  <si>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</si>
  <si>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</si>
  <si>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</si>
  <si>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</si>
  <si>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</si>
  <si>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</si>
  <si>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</si>
  <si>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</si>
  <si>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</si>
  <si>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</si>
  <si>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</si>
  <si>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</si>
  <si>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</si>
  <si>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</si>
  <si>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</si>
  <si>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</si>
  <si>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</si>
  <si>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</si>
  <si>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</si>
  <si>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</si>
  <si>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</si>
  <si>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</si>
  <si>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</si>
  <si>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</si>
  <si>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</si>
  <si>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</si>
  <si>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</si>
  <si>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</si>
  <si>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</si>
  <si>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</si>
  <si>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</si>
  <si>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</si>
  <si>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</si>
  <si>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</si>
  <si>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</si>
  <si>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</si>
  <si>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</si>
  <si>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</si>
  <si>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</si>
  <si>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</si>
  <si>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</si>
  <si>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</si>
  <si>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</si>
  <si>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</si>
  <si>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</si>
  <si>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</si>
  <si>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</si>
  <si>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</si>
  <si>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</si>
  <si>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</si>
  <si>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</si>
  <si>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</si>
  <si>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</si>
  <si>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</si>
  <si>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</si>
  <si>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</si>
  <si>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</si>
  <si>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</si>
  <si>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</si>
  <si>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</si>
  <si>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</si>
  <si>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</si>
  <si>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</si>
  <si>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</si>
  <si>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</si>
  <si>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</si>
  <si>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</si>
  <si>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</si>
  <si>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</si>
  <si>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</si>
  <si>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</si>
  <si>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</si>
  <si>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</si>
  <si>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</si>
  <si>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</si>
  <si>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</si>
  <si>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</si>
  <si>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</si>
  <si>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</si>
  <si>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</si>
  <si>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</si>
  <si>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</si>
  <si>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</si>
  <si>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</si>
  <si>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</si>
  <si>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</si>
  <si>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</si>
  <si>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</si>
  <si>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</si>
  <si>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</si>
  <si>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</si>
  <si>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</si>
  <si>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</si>
  <si>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</si>
  <si>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</si>
  <si>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</si>
  <si>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</si>
  <si>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</si>
  <si>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</si>
  <si>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</si>
  <si>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</si>
  <si>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</si>
  <si>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</si>
  <si>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</si>
  <si>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</si>
  <si>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</si>
  <si>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</si>
  <si>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</si>
  <si>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</si>
  <si>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</si>
  <si>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</si>
  <si>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</si>
  <si>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</si>
  <si>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</si>
  <si>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</si>
  <si>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</si>
  <si>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</si>
  <si>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</si>
  <si>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</si>
  <si>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</si>
  <si>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</si>
  <si>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</si>
  <si>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</si>
  <si>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</si>
  <si>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</si>
  <si>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</si>
  <si>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</si>
  <si>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</si>
  <si>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</si>
  <si>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</si>
  <si>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</si>
  <si>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</si>
  <si>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</si>
  <si>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</si>
  <si>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</si>
  <si>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</si>
  <si>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</si>
  <si>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</si>
  <si>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</si>
  <si>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</si>
  <si>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</si>
  <si>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</si>
  <si>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</si>
  <si>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</si>
  <si>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</si>
  <si>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</si>
  <si>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</si>
  <si>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</si>
  <si>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</si>
  <si>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</si>
  <si>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</si>
  <si>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</si>
  <si>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</si>
  <si>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</si>
  <si>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</si>
  <si>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</si>
  <si>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</si>
  <si>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</si>
  <si>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</si>
  <si>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</si>
  <si>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</si>
  <si>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</si>
  <si>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</si>
  <si>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</si>
  <si>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</si>
  <si>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</si>
  <si>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</si>
  <si>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</si>
  <si>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</si>
  <si>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</si>
  <si>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</si>
  <si>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</si>
  <si>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</si>
  <si>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</si>
  <si>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</si>
  <si>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</si>
  <si>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</si>
  <si>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</si>
  <si>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</si>
  <si>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</si>
  <si>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</si>
  <si>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</si>
  <si>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</si>
  <si>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</si>
  <si>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</si>
  <si>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</si>
  <si>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</si>
  <si>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</si>
  <si>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</si>
  <si>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</si>
  <si>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</si>
  <si>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</si>
  <si>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</si>
  <si>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</si>
  <si>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</si>
  <si>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</si>
  <si>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</si>
  <si>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</si>
  <si>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</si>
  <si>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</si>
  <si>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</si>
  <si>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</si>
  <si>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</si>
  <si>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</si>
  <si>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</si>
  <si>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</si>
  <si>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</si>
  <si>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</si>
  <si>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</si>
  <si>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</si>
  <si>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</si>
  <si>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</si>
  <si>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</si>
  <si>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</si>
  <si>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</si>
  <si>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</si>
  <si>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</si>
  <si>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</si>
  <si>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</si>
  <si>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</si>
  <si>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</si>
  <si>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</si>
  <si>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</si>
  <si>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</si>
  <si>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</si>
  <si>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</si>
  <si>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</si>
  <si>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</si>
  <si>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</si>
  <si>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</si>
  <si>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</si>
  <si>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</si>
  <si>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</si>
  <si>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</si>
  <si>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</si>
  <si>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</si>
  <si>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</si>
  <si>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</si>
  <si>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</si>
  <si>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</si>
  <si>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</si>
  <si>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</si>
  <si>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</si>
  <si>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</si>
  <si>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</si>
  <si>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</si>
  <si>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</si>
  <si>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</si>
  <si>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</si>
  <si>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</si>
  <si>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</si>
  <si>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</si>
  <si>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</si>
  <si>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</si>
  <si>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</si>
  <si>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</si>
  <si>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</si>
  <si>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</si>
  <si>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</si>
  <si>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</si>
  <si>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</si>
  <si>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</si>
  <si>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</si>
  <si>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</si>
  <si>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</si>
  <si>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</si>
  <si>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</si>
  <si>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</si>
  <si>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</si>
  <si>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</si>
  <si>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</si>
  <si>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</si>
  <si>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</si>
  <si>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</si>
  <si>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</si>
  <si>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</si>
  <si>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</si>
  <si>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</si>
  <si>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</si>
  <si>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</si>
  <si>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</si>
  <si>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</si>
  <si>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</si>
  <si>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</si>
  <si>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</si>
  <si>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</si>
  <si>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</si>
  <si>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</si>
  <si>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</si>
  <si>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</si>
  <si>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</si>
  <si>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</si>
  <si>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</si>
  <si>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</si>
  <si>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</si>
  <si>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</si>
  <si>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</si>
  <si>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</si>
  <si>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</si>
  <si>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</si>
  <si>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</si>
  <si>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</si>
  <si>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</si>
  <si>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</si>
  <si>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</si>
  <si>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</si>
  <si>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</si>
  <si>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</si>
  <si>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</si>
  <si>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</si>
  <si>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</si>
  <si>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</si>
  <si>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</si>
  <si>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</si>
  <si>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</si>
  <si>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</si>
  <si>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</si>
  <si>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</si>
  <si>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</si>
  <si>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</si>
  <si>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</si>
  <si>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</si>
  <si>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</si>
  <si>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</si>
  <si>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</si>
  <si>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</si>
  <si>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</si>
  <si>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</si>
  <si>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</si>
  <si>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</si>
  <si>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</si>
  <si>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</si>
  <si>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</si>
  <si>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</si>
  <si>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</si>
  <si>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</si>
  <si>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</si>
  <si>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</si>
  <si>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</si>
  <si>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</si>
  <si>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</si>
  <si>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</si>
  <si>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</si>
  <si>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</si>
  <si>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</si>
  <si>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</si>
  <si>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</si>
  <si>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</si>
  <si>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</si>
  <si>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</si>
  <si>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</si>
  <si>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</si>
  <si>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</si>
  <si>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</si>
  <si>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</si>
  <si>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</si>
  <si>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</si>
  <si>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</si>
  <si>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</si>
  <si>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</si>
  <si>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</si>
  <si>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</si>
  <si>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</si>
  <si>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</si>
  <si>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</si>
  <si>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</si>
  <si>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</si>
  <si>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</si>
  <si>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</si>
  <si>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</si>
  <si>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</si>
  <si>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</si>
  <si>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</si>
  <si>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</si>
  <si>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</si>
  <si>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</si>
  <si>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</si>
  <si>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</si>
  <si>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</si>
  <si>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</si>
  <si>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</si>
  <si>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</si>
  <si>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</si>
  <si>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</si>
  <si>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</si>
  <si>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</si>
  <si>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</si>
  <si>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</si>
  <si>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</si>
  <si>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</si>
  <si>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</si>
  <si>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</si>
  <si>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</si>
  <si>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</si>
  <si>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</si>
  <si>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</si>
  <si>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</si>
  <si>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</si>
  <si>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</si>
  <si>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</si>
  <si>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</si>
  <si>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</si>
  <si>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</si>
  <si>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</si>
  <si>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</si>
  <si>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</si>
  <si>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</si>
  <si>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</si>
  <si>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</si>
  <si>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</si>
  <si>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</si>
  <si>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</si>
  <si>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</si>
  <si>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</si>
  <si>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</si>
  <si>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</si>
  <si>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</si>
  <si>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</si>
  <si>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</si>
  <si>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</si>
  <si>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</si>
  <si>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</si>
  <si>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</si>
  <si>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</si>
  <si>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</si>
  <si>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</si>
  <si>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</si>
  <si>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</si>
  <si>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</si>
  <si>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</si>
  <si>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</si>
  <si>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</si>
  <si>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</si>
  <si>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</si>
  <si>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</si>
  <si>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</si>
  <si>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</si>
  <si>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</si>
  <si>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</si>
  <si>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</si>
  <si>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</si>
  <si>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</si>
  <si>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</si>
  <si>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</si>
  <si>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</si>
  <si>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</si>
  <si>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</si>
  <si>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</si>
  <si>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</si>
  <si>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</si>
  <si>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</si>
  <si>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</si>
  <si>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</si>
  <si>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</si>
  <si>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</si>
  <si>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</si>
  <si>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</si>
  <si>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</si>
  <si>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</si>
  <si>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</si>
  <si>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</si>
  <si>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</si>
  <si>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</si>
  <si>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</si>
  <si>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</si>
  <si>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</si>
  <si>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</si>
  <si>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</si>
  <si>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</si>
  <si>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</si>
  <si>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</si>
  <si>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</si>
  <si>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</si>
  <si>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</si>
  <si>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</si>
  <si>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</si>
  <si>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</si>
  <si>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</si>
  <si>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</si>
  <si>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</si>
  <si>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</si>
  <si>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</si>
  <si>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</si>
  <si>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</si>
  <si>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</si>
  <si>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</si>
  <si>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</si>
  <si>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</si>
  <si>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</si>
  <si>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</si>
  <si>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</si>
  <si>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</si>
  <si>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</si>
  <si>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</si>
  <si>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</si>
  <si>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</si>
  <si>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</si>
  <si>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</si>
  <si>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</si>
  <si>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</si>
  <si>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</si>
  <si>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</si>
  <si>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</si>
  <si>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</si>
  <si>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</si>
  <si>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</si>
  <si>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</si>
  <si>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</si>
  <si>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</si>
  <si>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</si>
  <si>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</si>
  <si>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</si>
  <si>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</si>
  <si>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</si>
  <si>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</si>
  <si>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</si>
  <si>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</si>
  <si>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</si>
  <si>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</si>
  <si>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</si>
  <si>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</si>
  <si>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</si>
  <si>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</si>
  <si>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</si>
  <si>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</si>
  <si>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</si>
  <si>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</si>
  <si>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</si>
  <si>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</si>
  <si>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</si>
  <si>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</si>
  <si>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</si>
  <si>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</si>
  <si>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</si>
  <si>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</si>
  <si>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</si>
  <si>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</si>
  <si>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</si>
  <si>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</si>
  <si>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</si>
  <si>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</si>
  <si>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</si>
  <si>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</si>
  <si>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</si>
  <si>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</si>
  <si>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</si>
  <si>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</si>
  <si>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</si>
  <si>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</si>
  <si>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</si>
  <si>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</si>
  <si>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</si>
  <si>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</si>
  <si>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</si>
  <si>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</si>
  <si>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</si>
  <si>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</si>
  <si>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</si>
  <si>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</si>
  <si>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</si>
  <si>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</si>
  <si>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</si>
  <si>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</si>
  <si>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</si>
  <si>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</si>
  <si>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</si>
  <si>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</si>
  <si>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</si>
  <si>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</si>
  <si>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</si>
  <si>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</si>
  <si>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</si>
  <si>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</si>
  <si>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</si>
  <si>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</si>
  <si>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</si>
  <si>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</si>
  <si>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</si>
  <si>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</si>
  <si>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</si>
  <si>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</si>
  <si>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</si>
  <si>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</si>
  <si>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</si>
  <si>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</si>
  <si>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</si>
  <si>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</si>
  <si>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</si>
  <si>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</si>
  <si>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</si>
  <si>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</si>
  <si>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</si>
  <si>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</si>
  <si>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</si>
  <si>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</si>
  <si>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</si>
  <si>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</si>
  <si>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</si>
  <si>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</si>
  <si>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</si>
  <si>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</si>
  <si>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</si>
  <si>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</si>
  <si>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</si>
  <si>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</si>
  <si>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</si>
  <si>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</si>
  <si>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</si>
  <si>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</si>
  <si>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</si>
  <si>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</si>
  <si>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</si>
  <si>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</si>
  <si>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</si>
  <si>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</si>
  <si>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</si>
  <si>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</si>
  <si>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</si>
  <si>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</si>
  <si>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</si>
  <si>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</si>
  <si>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</si>
  <si>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</si>
  <si>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</si>
  <si>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</si>
  <si>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</si>
  <si>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</si>
  <si>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</si>
  <si>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</si>
  <si>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</si>
  <si>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</si>
  <si>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</si>
  <si>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</si>
  <si>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</si>
  <si>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</si>
  <si>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</si>
  <si>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</si>
  <si>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</si>
  <si>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</si>
  <si>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</si>
  <si>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</si>
  <si>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</si>
  <si>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</si>
  <si>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</si>
  <si>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</si>
  <si>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</si>
  <si>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</si>
  <si>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</si>
  <si>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</si>
  <si>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</si>
  <si>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</si>
  <si>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</si>
  <si>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</si>
  <si>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</si>
  <si>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</si>
  <si>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</si>
  <si>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</si>
  <si>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</si>
  <si>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</si>
  <si>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</si>
  <si>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</si>
  <si>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</si>
  <si>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</si>
  <si>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</si>
  <si>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</si>
  <si>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</si>
  <si>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</si>
  <si>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</si>
  <si>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</si>
  <si>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</si>
  <si>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</si>
  <si>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</si>
  <si>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</si>
  <si>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</si>
  <si>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</si>
  <si>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</si>
  <si>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</si>
  <si>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</si>
  <si>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</si>
  <si>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</si>
  <si>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</si>
  <si>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</si>
  <si>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</si>
  <si>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</si>
  <si>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</si>
  <si>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</si>
  <si>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</si>
  <si>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</si>
  <si>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</si>
  <si>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</si>
  <si>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</si>
  <si>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</si>
  <si>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</si>
  <si>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</si>
  <si>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</si>
  <si>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</si>
  <si>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</si>
  <si>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</si>
  <si>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</si>
  <si>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</si>
  <si>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</si>
  <si>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</si>
  <si>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</si>
  <si>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</si>
  <si>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</si>
  <si>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</si>
  <si>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</si>
  <si>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</si>
  <si>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</si>
  <si>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</si>
  <si>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</si>
  <si>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</si>
  <si>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</si>
  <si>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</si>
  <si>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</si>
  <si>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</si>
  <si>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</si>
  <si>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</si>
  <si>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</si>
  <si>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</si>
  <si>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</si>
  <si>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</si>
  <si>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</si>
  <si>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</si>
  <si>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</si>
  <si>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</si>
  <si>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</si>
  <si>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</si>
  <si>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</si>
  <si>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</si>
  <si>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</si>
  <si>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</si>
  <si>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</si>
  <si>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</si>
  <si>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</si>
  <si>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</si>
  <si>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</si>
  <si>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</si>
  <si>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</si>
  <si>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</si>
  <si>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</si>
  <si>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</si>
  <si>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</si>
  <si>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</si>
  <si>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</si>
  <si>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</si>
  <si>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</si>
  <si>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</si>
  <si>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</si>
  <si>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</si>
  <si>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</si>
  <si>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</si>
  <si>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</si>
  <si>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</si>
  <si>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</si>
  <si>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</si>
  <si>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</si>
  <si>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</si>
  <si>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</si>
  <si>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</si>
  <si>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</si>
  <si>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</si>
  <si>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</si>
  <si>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</si>
  <si>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</si>
  <si>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</si>
  <si>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</si>
  <si>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</si>
  <si>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</si>
  <si>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</si>
  <si>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</si>
  <si>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</si>
  <si>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</si>
  <si>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</si>
  <si>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</si>
  <si>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</si>
  <si>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</si>
  <si>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</si>
  <si>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</si>
  <si>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</si>
  <si>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</si>
  <si>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</si>
  <si>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</si>
  <si>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</si>
  <si>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</si>
  <si>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</si>
  <si>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</si>
  <si>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</si>
  <si>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</si>
  <si>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</si>
  <si>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</si>
  <si>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</si>
  <si>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</si>
  <si>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</si>
  <si>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</si>
  <si>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</si>
  <si>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</si>
  <si>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</si>
  <si>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</si>
  <si>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</si>
  <si>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</si>
  <si>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</si>
  <si>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</si>
  <si>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</si>
  <si>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</si>
  <si>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</si>
  <si>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</si>
  <si>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</si>
  <si>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</si>
  <si>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</si>
  <si>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</si>
  <si>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</si>
  <si>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</si>
  <si>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</si>
  <si>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</si>
  <si>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</si>
  <si>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</si>
  <si>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</si>
  <si>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</si>
  <si>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</si>
  <si>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</si>
  <si>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</si>
  <si>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</si>
  <si>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</si>
  <si>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</si>
  <si>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</si>
  <si>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</si>
  <si>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</si>
  <si>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</si>
  <si>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</si>
  <si>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</si>
  <si>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</si>
  <si>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</si>
  <si>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</si>
  <si>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</si>
  <si>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</si>
  <si>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</si>
  <si>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</si>
  <si>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</si>
  <si>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</si>
  <si>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</si>
  <si>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</si>
  <si>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</si>
  <si>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</si>
  <si>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</si>
  <si>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</si>
  <si>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</si>
  <si>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</si>
  <si>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</si>
  <si>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</si>
  <si>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</si>
  <si>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</si>
  <si>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</si>
  <si>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</si>
  <si>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</si>
  <si>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</si>
  <si>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</si>
  <si>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</si>
  <si>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</si>
  <si>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</si>
  <si>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</si>
  <si>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</si>
  <si>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</si>
  <si>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</si>
  <si>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</si>
  <si>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</si>
  <si>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</si>
  <si>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</si>
  <si>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</si>
  <si>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</si>
  <si>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</si>
  <si>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</si>
  <si>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</si>
  <si>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</si>
  <si>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</si>
  <si>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</si>
  <si>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</si>
  <si>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</si>
  <si>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</si>
  <si>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</si>
  <si>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</si>
  <si>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</si>
  <si>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</si>
  <si>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</si>
  <si>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</si>
  <si>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</si>
  <si>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</si>
  <si>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</si>
  <si>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</si>
  <si>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</si>
  <si>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</si>
  <si>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</si>
  <si>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</si>
  <si>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</si>
  <si>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</si>
  <si>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</si>
  <si>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</si>
  <si>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</si>
  <si>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</si>
  <si>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</si>
  <si>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</si>
  <si>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</si>
  <si>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</si>
  <si>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</si>
  <si>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</si>
  <si>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</si>
  <si>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</si>
  <si>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</si>
  <si>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</si>
  <si>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</si>
  <si>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</si>
  <si>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</si>
  <si>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</si>
  <si>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</si>
  <si>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</si>
  <si>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</si>
  <si>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</si>
  <si>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</si>
  <si>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</si>
  <si>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</si>
  <si>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</si>
  <si>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</si>
  <si>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</si>
  <si>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</si>
  <si>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</si>
  <si>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</si>
  <si>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</si>
  <si>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</si>
  <si>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</si>
  <si>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</si>
  <si>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</si>
  <si>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</si>
  <si>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</si>
  <si>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</si>
  <si>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</si>
  <si>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</si>
  <si>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</si>
  <si>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</si>
  <si>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</si>
  <si>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</si>
  <si>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</si>
  <si>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</si>
  <si>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</si>
  <si>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</si>
  <si>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</si>
  <si>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</si>
  <si>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</si>
  <si>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</si>
  <si>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</si>
  <si>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</si>
  <si>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</si>
  <si>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</si>
  <si>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</si>
  <si>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</si>
  <si>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</si>
  <si>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</si>
  <si>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</si>
  <si>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</si>
  <si>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</si>
  <si>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</si>
  <si>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</si>
  <si>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</si>
  <si>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</si>
  <si>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</si>
  <si>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</si>
  <si>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</si>
  <si>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</si>
  <si>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</si>
  <si>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</si>
  <si>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</si>
  <si>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</si>
  <si>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</si>
  <si>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</si>
  <si>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</si>
  <si>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</si>
  <si>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</si>
  <si>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</si>
  <si>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</si>
  <si>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</si>
  <si>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</si>
  <si>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</si>
  <si>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</si>
  <si>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</si>
  <si>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</si>
  <si>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</si>
  <si>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</si>
  <si>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</si>
  <si>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</si>
  <si>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</si>
  <si>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</si>
  <si>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</si>
  <si>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</si>
  <si>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</si>
  <si>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</si>
  <si>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</si>
  <si>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</si>
  <si>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</si>
  <si>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</si>
  <si>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</si>
  <si>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</si>
  <si>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</si>
  <si>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</si>
  <si>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</si>
  <si>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</si>
  <si>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</si>
  <si>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</si>
  <si>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</si>
  <si>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</si>
  <si>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</si>
  <si>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</si>
  <si>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</si>
  <si>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</si>
  <si>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</si>
  <si>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</si>
  <si>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</si>
  <si>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</si>
  <si>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</si>
  <si>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</si>
  <si>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</si>
  <si>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</si>
  <si>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</si>
  <si>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</si>
  <si>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</si>
  <si>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</si>
  <si>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</si>
  <si>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</si>
  <si>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</si>
  <si>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</si>
  <si>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</si>
  <si>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</si>
  <si>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</si>
  <si>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</si>
  <si>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</si>
  <si>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</si>
  <si>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</si>
  <si>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</si>
  <si>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</si>
  <si>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</si>
  <si>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</si>
  <si>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</si>
  <si>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</si>
  <si>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</si>
  <si>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</si>
  <si>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</si>
  <si>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</si>
  <si>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</si>
  <si>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</si>
  <si>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</si>
  <si>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</si>
  <si>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</si>
  <si>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</si>
  <si>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</si>
  <si>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</si>
  <si>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</si>
  <si>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</si>
  <si>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</si>
  <si>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</si>
  <si>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</si>
  <si>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</si>
  <si>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</si>
  <si>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</si>
  <si>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</si>
  <si>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</si>
  <si>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</si>
  <si>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</si>
  <si>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</si>
  <si>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</si>
  <si>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</si>
  <si>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</si>
  <si>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</si>
  <si>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</si>
  <si>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</si>
  <si>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</si>
  <si>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</si>
  <si>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</si>
  <si>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</si>
  <si>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</si>
  <si>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</si>
  <si>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</si>
  <si>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</si>
  <si>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</si>
  <si>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</si>
  <si>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</si>
  <si>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</si>
  <si>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</si>
  <si>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</si>
  <si>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</si>
  <si>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</si>
  <si>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</si>
  <si>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</si>
  <si>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</si>
  <si>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</si>
  <si>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</si>
  <si>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</si>
  <si>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</si>
  <si>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</si>
  <si>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</si>
  <si>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</si>
  <si>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</si>
  <si>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</si>
  <si>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</si>
  <si>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</si>
  <si>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</si>
  <si>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</si>
  <si>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</si>
  <si>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</si>
  <si>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</si>
  <si>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</si>
  <si>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</si>
  <si>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</si>
  <si>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</si>
  <si>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</si>
  <si>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</si>
  <si>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</si>
  <si>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</si>
  <si>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</si>
  <si>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</si>
  <si>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</si>
  <si>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</si>
  <si>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</si>
  <si>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</si>
  <si>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</si>
  <si>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</si>
  <si>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</si>
  <si>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</si>
  <si>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</si>
  <si>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</si>
  <si>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</si>
  <si>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</si>
  <si>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</si>
  <si>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</si>
  <si>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</si>
  <si>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</si>
  <si>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</si>
  <si>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</si>
  <si>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</si>
  <si>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</si>
  <si>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</si>
  <si>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</si>
  <si>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</si>
  <si>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</si>
  <si>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</si>
  <si>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</si>
  <si>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</si>
  <si>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</si>
  <si>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</si>
  <si>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</si>
  <si>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</si>
  <si>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</si>
  <si>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</si>
  <si>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</si>
  <si>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</si>
  <si>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</si>
  <si>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</si>
  <si>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</si>
  <si>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</si>
  <si>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</si>
  <si>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</si>
  <si>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</si>
  <si>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</si>
  <si>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</si>
  <si>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</si>
  <si>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</si>
  <si>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</si>
  <si>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</si>
  <si>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</si>
  <si>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</si>
  <si>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</si>
  <si>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</si>
  <si>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</si>
  <si>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</si>
  <si>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</si>
  <si>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</si>
  <si>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</si>
  <si>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</si>
  <si>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</si>
  <si>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</si>
  <si>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</si>
  <si>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</si>
  <si>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</si>
  <si>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</si>
  <si>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</si>
  <si>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</si>
  <si>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</si>
  <si>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</si>
  <si>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</si>
  <si>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</si>
  <si>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</si>
  <si>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</si>
  <si>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</si>
  <si>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</si>
  <si>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</si>
  <si>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</si>
  <si>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</si>
  <si>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</si>
  <si>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</si>
  <si>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</si>
  <si>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</si>
  <si>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</si>
  <si>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</si>
  <si>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</si>
  <si>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</si>
  <si>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</si>
  <si>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</si>
  <si>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</si>
  <si>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</si>
  <si>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</si>
  <si>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</si>
  <si>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</si>
  <si>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</si>
  <si>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</si>
  <si>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</si>
  <si>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</si>
  <si>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</si>
  <si>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</si>
  <si>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</si>
  <si>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</si>
  <si>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</si>
  <si>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</si>
  <si>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</si>
  <si>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</si>
  <si>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</si>
  <si>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</si>
  <si>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</si>
  <si>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</si>
  <si>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</si>
  <si>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</si>
  <si>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</si>
  <si>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</si>
  <si>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</si>
  <si>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</si>
  <si>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</si>
  <si>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</si>
  <si>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</si>
  <si>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</si>
  <si>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</si>
  <si>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</si>
  <si>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</si>
  <si>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</si>
  <si>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</si>
  <si>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</si>
  <si>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</si>
  <si>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</si>
  <si>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</si>
  <si>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</si>
  <si>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</si>
  <si>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</si>
  <si>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</si>
  <si>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</si>
  <si>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</si>
  <si>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</si>
  <si>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</si>
  <si>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</si>
  <si>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</si>
  <si>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</si>
  <si>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</si>
  <si>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</si>
  <si>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</si>
  <si>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</si>
  <si>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</si>
  <si>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</si>
  <si>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</si>
  <si>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</si>
  <si>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</si>
  <si>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</si>
  <si>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</si>
  <si>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</si>
  <si>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</si>
  <si>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</si>
  <si>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</si>
  <si>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</si>
  <si>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</si>
  <si>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</si>
  <si>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</si>
  <si>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</si>
  <si>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</si>
  <si>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</si>
  <si>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</si>
  <si>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</si>
  <si>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</si>
  <si>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</si>
  <si>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</si>
  <si>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</si>
  <si>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</si>
  <si>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</si>
  <si>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</si>
  <si>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</si>
  <si>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</si>
  <si>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</si>
  <si>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</si>
  <si>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</si>
  <si>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</si>
  <si>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</si>
  <si>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</si>
  <si>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</si>
  <si>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</si>
  <si>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</si>
  <si>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</si>
  <si>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</si>
  <si>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</si>
  <si>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</si>
  <si>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</si>
  <si>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</si>
  <si>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</si>
  <si>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</si>
  <si>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</si>
  <si>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</si>
  <si>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</si>
  <si>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</si>
  <si>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</si>
  <si>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</si>
  <si>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</si>
  <si>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</si>
  <si>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</si>
  <si>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</si>
  <si>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</si>
  <si>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</si>
  <si>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</si>
  <si>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</si>
  <si>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</si>
  <si>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</si>
  <si>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</si>
  <si>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</si>
  <si>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</si>
  <si>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</si>
  <si>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</si>
  <si>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</si>
  <si>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</si>
  <si>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</si>
  <si>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</si>
  <si>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</si>
  <si>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</si>
  <si>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</si>
  <si>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</si>
  <si>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</si>
  <si>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</si>
  <si>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</si>
  <si>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</si>
  <si>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</si>
  <si>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</si>
  <si>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</si>
  <si>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</si>
  <si>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</si>
  <si>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</si>
  <si>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</si>
  <si>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</si>
  <si>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</si>
  <si>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</si>
  <si>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</si>
  <si>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</si>
  <si>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</si>
  <si>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</si>
  <si>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</si>
  <si>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</si>
  <si>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</si>
  <si>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</si>
  <si>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</si>
  <si>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</si>
  <si>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</si>
  <si>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</si>
  <si>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</si>
  <si>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</si>
  <si>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</si>
  <si>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</si>
  <si>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</si>
  <si>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</si>
  <si>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</si>
  <si>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</si>
  <si>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</si>
  <si>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</si>
  <si>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</si>
  <si>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</si>
  <si>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</si>
  <si>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</si>
  <si>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</si>
  <si>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</si>
  <si>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</si>
  <si>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</si>
  <si>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</si>
  <si>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</si>
  <si>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</si>
  <si>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</si>
  <si>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</si>
  <si>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</si>
  <si>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</si>
  <si>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</si>
  <si>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</si>
  <si>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</si>
  <si>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</si>
  <si>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</si>
  <si>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</si>
  <si>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</si>
  <si>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</si>
  <si>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</si>
  <si>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</si>
  <si>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</si>
  <si>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</si>
  <si>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</si>
  <si>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</si>
  <si>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</si>
  <si>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</si>
  <si>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</si>
  <si>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</si>
  <si>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</si>
  <si>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</si>
  <si>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</si>
  <si>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</si>
  <si>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</si>
  <si>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</si>
  <si>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</si>
  <si>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</si>
  <si>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</si>
  <si>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</si>
  <si>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</si>
  <si>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</si>
  <si>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</si>
  <si>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</si>
  <si>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</si>
  <si>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</si>
  <si>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</si>
  <si>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</si>
  <si>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</si>
  <si>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</si>
  <si>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</si>
  <si>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</si>
  <si>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</si>
  <si>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</si>
  <si>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</si>
  <si>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</si>
  <si>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</si>
  <si>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</si>
  <si>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</si>
  <si>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</si>
  <si>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</si>
  <si>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</si>
  <si>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</si>
  <si>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</si>
  <si>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</si>
  <si>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</si>
  <si>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</si>
  <si>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</si>
  <si>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</si>
  <si>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</si>
  <si>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</si>
  <si>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</si>
  <si>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</si>
  <si>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</si>
  <si>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</si>
  <si>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</si>
  <si>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</si>
  <si>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</si>
  <si>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</si>
  <si>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</si>
  <si>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</si>
  <si>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</si>
  <si>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</si>
  <si>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</si>
  <si>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</si>
  <si>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</si>
  <si>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</si>
  <si>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</si>
  <si>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</si>
  <si>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</si>
  <si>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</si>
  <si>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</si>
  <si>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</si>
  <si>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</si>
  <si>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</si>
  <si>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</si>
  <si>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</si>
  <si>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</si>
  <si>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</si>
  <si>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</si>
  <si>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</si>
  <si>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</si>
  <si>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</si>
  <si>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</si>
  <si>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</si>
  <si>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</si>
  <si>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</si>
  <si>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</si>
  <si>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</si>
  <si>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</si>
  <si>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</si>
  <si>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</si>
  <si>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</si>
  <si>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</si>
  <si>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</si>
  <si>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</si>
  <si>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</si>
  <si>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</si>
  <si>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</si>
  <si>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</si>
  <si>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</si>
  <si>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</si>
  <si>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</si>
  <si>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</si>
  <si>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</si>
  <si>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</si>
  <si>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</si>
  <si>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</si>
  <si>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</si>
  <si>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</si>
  <si>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</si>
  <si>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</si>
  <si>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</si>
  <si>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</si>
  <si>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</si>
  <si>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</si>
  <si>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</si>
  <si>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</si>
  <si>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</si>
  <si>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</si>
  <si>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</si>
  <si>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</si>
  <si>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</si>
  <si>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</si>
  <si>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</si>
  <si>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</si>
  <si>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</si>
  <si>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</si>
  <si>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</si>
  <si>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</si>
  <si>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</si>
  <si>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</si>
  <si>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</si>
  <si>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</si>
  <si>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</si>
  <si>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</si>
  <si>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</si>
  <si>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</si>
  <si>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</si>
  <si>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</si>
  <si>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</si>
  <si>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</si>
  <si>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</si>
  <si>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</si>
  <si>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</si>
  <si>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</si>
  <si>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</si>
  <si>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</si>
  <si>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</si>
  <si>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</si>
  <si>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</si>
  <si>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</si>
  <si>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</si>
  <si>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</si>
  <si>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</si>
  <si>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</si>
  <si>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</si>
  <si>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</si>
  <si>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</si>
  <si>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</si>
  <si>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</si>
  <si>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</si>
  <si>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</si>
  <si>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</si>
  <si>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</si>
  <si>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</si>
  <si>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</si>
  <si>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</si>
  <si>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</si>
  <si>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</si>
  <si>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</si>
  <si>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</si>
  <si>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</si>
  <si>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</si>
  <si>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</si>
  <si>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</si>
  <si>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</si>
  <si>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</si>
  <si>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</si>
  <si>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</si>
  <si>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</si>
  <si>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</si>
  <si>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</si>
  <si>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</si>
  <si>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</si>
  <si>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</si>
  <si>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</si>
  <si>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</si>
  <si>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</si>
  <si>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</si>
  <si>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</si>
  <si>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</si>
  <si>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</si>
  <si>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</si>
  <si>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</si>
  <si>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</si>
  <si>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</si>
  <si>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</si>
  <si>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</si>
  <si>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</si>
  <si>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</si>
  <si>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</si>
  <si>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</si>
  <si>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</si>
  <si>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</si>
  <si>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</si>
  <si>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</si>
  <si>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</si>
  <si>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</si>
  <si>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</si>
  <si>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</si>
  <si>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</si>
  <si>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</si>
  <si>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</si>
  <si>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</si>
  <si>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</si>
  <si>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</si>
  <si>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</si>
  <si>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</si>
  <si>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</si>
  <si>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</si>
  <si>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</si>
  <si>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</si>
  <si>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</si>
  <si>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</si>
  <si>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</si>
  <si>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</si>
  <si>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</si>
  <si>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</si>
  <si>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</si>
  <si>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</si>
  <si>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</si>
  <si>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</si>
  <si>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</si>
  <si>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</si>
  <si>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</si>
  <si>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</si>
  <si>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</si>
  <si>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</si>
  <si>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</si>
  <si>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</si>
  <si>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</si>
  <si>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</si>
  <si>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</si>
  <si>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</si>
  <si>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</si>
  <si>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</si>
  <si>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</si>
  <si>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</si>
  <si>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</si>
  <si>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</si>
  <si>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</si>
  <si>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</si>
  <si>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</si>
  <si>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</si>
  <si>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</si>
  <si>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</si>
  <si>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</si>
  <si>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</si>
  <si>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</si>
  <si>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</si>
  <si>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</si>
  <si>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</si>
  <si>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</si>
  <si>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</si>
  <si>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</si>
  <si>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</si>
  <si>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</si>
  <si>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</si>
  <si>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</si>
  <si>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</si>
  <si>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</si>
  <si>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</si>
  <si>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</si>
  <si>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</si>
  <si>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</si>
  <si>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</si>
  <si>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</si>
  <si>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</si>
  <si>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</si>
  <si>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</si>
  <si>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</si>
  <si>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</si>
  <si>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</si>
  <si>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</si>
  <si>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</si>
  <si>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</si>
  <si>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</si>
  <si>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</si>
  <si>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</si>
  <si>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</si>
  <si>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</si>
  <si>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</si>
  <si>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</si>
  <si>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</si>
  <si>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</si>
  <si>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</si>
  <si>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</si>
  <si>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</si>
  <si>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</si>
  <si>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</si>
  <si>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</si>
  <si>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</si>
  <si>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</si>
  <si>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</si>
  <si>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</si>
  <si>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</si>
  <si>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</si>
  <si>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</si>
  <si>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</si>
  <si>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</si>
  <si>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</si>
  <si>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</si>
  <si>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</si>
  <si>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</si>
  <si>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</si>
  <si>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</si>
  <si>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</si>
  <si>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</si>
  <si>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</si>
  <si>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</si>
  <si>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</si>
  <si>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</si>
  <si>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</si>
  <si>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</si>
  <si>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</si>
  <si>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</si>
  <si>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</si>
  <si>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</si>
  <si>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</si>
  <si>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</si>
  <si>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</si>
  <si>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</si>
  <si>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</si>
  <si>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</si>
  <si>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</si>
  <si>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</si>
  <si>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</si>
  <si>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</si>
  <si>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</si>
  <si>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</si>
  <si>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</si>
  <si>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</si>
  <si>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</si>
  <si>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</si>
  <si>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</si>
  <si>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</si>
  <si>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</si>
  <si>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</si>
  <si>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</si>
  <si>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</si>
  <si>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</si>
  <si>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</si>
  <si>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</si>
  <si>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</si>
  <si>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</si>
  <si>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</si>
  <si>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</si>
  <si>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</si>
  <si>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</si>
  <si>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</si>
  <si>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</si>
  <si>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</si>
  <si>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</si>
  <si>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</si>
  <si>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</si>
  <si>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</si>
  <si>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</si>
  <si>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</si>
  <si>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</si>
  <si>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</si>
  <si>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</si>
  <si>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</si>
  <si>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</si>
  <si>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</si>
  <si>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</si>
  <si>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</si>
  <si>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</si>
  <si>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</si>
  <si>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</si>
  <si>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</si>
  <si>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</si>
  <si>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</si>
  <si>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</si>
  <si>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</si>
  <si>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</si>
  <si>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</si>
  <si>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</si>
  <si>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</si>
  <si>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</si>
  <si>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</si>
  <si>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</si>
  <si>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</si>
  <si>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</si>
  <si>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</si>
  <si>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</si>
  <si>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</si>
  <si>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</si>
  <si>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2021-25-10000861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</si>
</sst>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tabSelected="1" view="pageBreakPreview" topLeftCell="A193" zoomScale="70" zoomScaleNormal="70" zoomScaleSheetLayoutView="70" zoomScalePageLayoutView="40" workbookViewId="0">
      <selection activeCell="H24" sqref="H2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44194.653980439813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68"/>
      <c r="I20" s="141" t="s">
        <v>516</v>
      </c>
      <c r="J20" s="142" t="s">
        <v>536</v>
      </c>
      <c r="K20" s="143">
        <v>3278479869</v>
      </c>
      <c r="L20" s="144">
        <v>44207</v>
      </c>
      <c r="M20" s="144">
        <v>44561</v>
      </c>
      <c r="N20" s="127">
        <f>+(M20-L20)/30</f>
        <v>11.8</v>
      </c>
      <c r="O20" s="130"/>
      <c r="U20" s="126"/>
      <c r="V20" s="107">
        <f ca="1">NOW()</f>
        <v>44194.653980439813</v>
      </c>
      <c r="W20" s="107">
        <f ca="1">NOW()</f>
        <v>44194.653980439813</v>
      </c>
    </row>
    <row r="21" spans="1:23" ht="30" customHeight="1" outlineLevel="1" x14ac:dyDescent="0.25">
      <c r="A21" s="9"/>
      <c r="B21" s="72"/>
      <c r="C21" s="5"/>
      <c r="D21" s="5"/>
      <c r="E21" s="5"/>
      <c r="F21" s="5"/>
      <c r="G21" s="5"/>
      <c r="H21" s="71"/>
      <c r="I21" s="141" t="s">
        <v>516</v>
      </c>
      <c r="J21" s="142" t="s">
        <v>601</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516</v>
      </c>
      <c r="J22" s="142" t="s">
        <v>594</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t="s">
        <v>516</v>
      </c>
      <c r="J23" s="142" t="s">
        <v>622</v>
      </c>
      <c r="K23" s="143"/>
      <c r="L23" s="144">
        <v>44207</v>
      </c>
      <c r="M23" s="144">
        <v>44561</v>
      </c>
      <c r="N23" s="128">
        <f t="shared" si="1"/>
        <v>11.8</v>
      </c>
      <c r="O23" s="131"/>
      <c r="Q23" s="106"/>
      <c r="R23" s="55"/>
      <c r="S23" s="107"/>
      <c r="T23" s="107"/>
    </row>
    <row r="24" spans="1:23" ht="30" customHeight="1" outlineLevel="1" x14ac:dyDescent="0.25">
      <c r="A24" s="9"/>
      <c r="B24" s="103"/>
      <c r="C24" s="21"/>
      <c r="D24" s="21"/>
      <c r="E24" s="21"/>
      <c r="F24" s="5"/>
      <c r="G24" s="5"/>
      <c r="H24" s="71"/>
      <c r="I24" s="141" t="s">
        <v>516</v>
      </c>
      <c r="J24" s="142" t="s">
        <v>557</v>
      </c>
      <c r="K24" s="143"/>
      <c r="L24" s="144">
        <v>44207</v>
      </c>
      <c r="M24" s="144">
        <v>44561</v>
      </c>
      <c r="N24" s="128">
        <f t="shared" si="1"/>
        <v>11.8</v>
      </c>
      <c r="O24" s="131"/>
    </row>
    <row r="25" spans="1:23" ht="30" customHeight="1" outlineLevel="1" x14ac:dyDescent="0.25">
      <c r="A25" s="9"/>
      <c r="B25" s="103"/>
      <c r="C25" s="21"/>
      <c r="D25" s="21"/>
      <c r="E25" s="21"/>
      <c r="F25" s="5"/>
      <c r="G25" s="5"/>
      <c r="H25" s="71"/>
      <c r="I25" s="141" t="s">
        <v>516</v>
      </c>
      <c r="J25" s="142" t="s">
        <v>570</v>
      </c>
      <c r="K25" s="143"/>
      <c r="L25" s="144">
        <v>44207</v>
      </c>
      <c r="M25" s="144">
        <v>44561</v>
      </c>
      <c r="N25" s="128">
        <f t="shared" si="1"/>
        <v>11.8</v>
      </c>
      <c r="O25" s="131"/>
    </row>
    <row r="26" spans="1:23" ht="30" customHeight="1" outlineLevel="1" x14ac:dyDescent="0.25">
      <c r="A26" s="9"/>
      <c r="B26" s="103"/>
      <c r="C26" s="21"/>
      <c r="D26" s="21"/>
      <c r="E26" s="21"/>
      <c r="F26" s="5"/>
      <c r="G26" s="5"/>
      <c r="H26" s="71"/>
      <c r="I26" s="141" t="s">
        <v>516</v>
      </c>
      <c r="J26" s="142" t="s">
        <v>568</v>
      </c>
      <c r="K26" s="143"/>
      <c r="L26" s="144">
        <v>44207</v>
      </c>
      <c r="M26" s="144">
        <v>44561</v>
      </c>
      <c r="N26" s="128">
        <f t="shared" si="1"/>
        <v>11.8</v>
      </c>
      <c r="O26" s="131"/>
    </row>
    <row r="27" spans="1:23" ht="30" customHeight="1" outlineLevel="1" x14ac:dyDescent="0.25">
      <c r="A27" s="9"/>
      <c r="B27" s="103"/>
      <c r="C27" s="21"/>
      <c r="D27" s="21"/>
      <c r="E27" s="21"/>
      <c r="F27" s="5"/>
      <c r="G27" s="5"/>
      <c r="H27" s="71"/>
      <c r="I27" s="141" t="s">
        <v>516</v>
      </c>
      <c r="J27" s="142" t="s">
        <v>610</v>
      </c>
      <c r="K27" s="143"/>
      <c r="L27" s="144">
        <v>44207</v>
      </c>
      <c r="M27" s="144">
        <v>44561</v>
      </c>
      <c r="N27" s="128">
        <f t="shared" si="1"/>
        <v>11.8</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ASOCIACIÓN DE PADRES DE FAMILIA HOGAR INFANTIL LAS TRAVESURAS DEL MUNICIPIO DE SAN FRANCISCO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0.02</v>
      </c>
      <c r="G179" s="171">
        <f>IF(F179&gt;0,SUM(E179+F179),"")</f>
        <v>0.04</v>
      </c>
      <c r="H179" s="5"/>
      <c r="I179" s="251" t="s">
        <v>2674</v>
      </c>
      <c r="J179" s="252"/>
      <c r="K179" s="252"/>
      <c r="L179" s="253"/>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131139194.76000001</v>
      </c>
      <c r="F185" s="94"/>
      <c r="G185" s="95"/>
      <c r="H185" s="90"/>
      <c r="I185" s="92" t="s">
        <v>2632</v>
      </c>
      <c r="J185" s="176">
        <f>M179</f>
        <v>0.02</v>
      </c>
      <c r="K185" s="247" t="s">
        <v>2633</v>
      </c>
      <c r="L185" s="247"/>
      <c r="M185" s="96">
        <f>+J185*K20</f>
        <v>65569597.380000003</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view="pageBreakPreview" topLeftCell="A16" zoomScale="70" zoomScaleNormal="85" zoomScaleSheetLayoutView="70" zoomScalePageLayoutView="40" workbookViewId="0">
      <selection activeCell="H29" sqref="H2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44194.653980439813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68"/>
      <c r="I20" s="141" t="s">
        <v>516</v>
      </c>
      <c r="J20" s="142" t="s">
        <v>536</v>
      </c>
      <c r="K20" s="143">
        <v>3278479869</v>
      </c>
      <c r="L20" s="144">
        <v>44207</v>
      </c>
      <c r="M20" s="144">
        <v>44561</v>
      </c>
      <c r="N20" s="127">
        <f>+(M20-L20)/30</f>
        <v>11.8</v>
      </c>
      <c r="O20" s="130"/>
      <c r="U20" s="126"/>
      <c r="V20" s="107">
        <f ca="1">NOW()</f>
        <v>44194.653980439813</v>
      </c>
      <c r="W20" s="107">
        <f ca="1">NOW()</f>
        <v>44194.653980439813</v>
      </c>
    </row>
    <row r="21" spans="1:23" ht="30" customHeight="1" outlineLevel="1" x14ac:dyDescent="0.25">
      <c r="A21" s="9"/>
      <c r="B21" s="72"/>
      <c r="C21" s="5"/>
      <c r="D21" s="5"/>
      <c r="E21" s="5"/>
      <c r="F21" s="5"/>
      <c r="G21" s="5"/>
      <c r="H21" s="162"/>
      <c r="I21" s="141" t="s">
        <v>516</v>
      </c>
      <c r="J21" s="142" t="s">
        <v>601</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516</v>
      </c>
      <c r="J22" s="142" t="s">
        <v>594</v>
      </c>
      <c r="K22" s="143"/>
      <c r="L22" s="144">
        <v>44207</v>
      </c>
      <c r="M22" s="144">
        <v>44561</v>
      </c>
      <c r="N22" s="128">
        <f t="shared" si="0"/>
        <v>11.8</v>
      </c>
      <c r="O22" s="131"/>
    </row>
    <row r="23" spans="1:23" ht="30" customHeight="1" outlineLevel="1" x14ac:dyDescent="0.25">
      <c r="A23" s="9"/>
      <c r="B23" s="103"/>
      <c r="C23" s="21"/>
      <c r="D23" s="21"/>
      <c r="E23" s="21"/>
      <c r="F23" s="5"/>
      <c r="G23" s="5"/>
      <c r="H23" s="162"/>
      <c r="I23" s="141" t="s">
        <v>516</v>
      </c>
      <c r="J23" s="142" t="s">
        <v>622</v>
      </c>
      <c r="K23" s="143"/>
      <c r="L23" s="144">
        <v>44207</v>
      </c>
      <c r="M23" s="144">
        <v>44561</v>
      </c>
      <c r="N23" s="128">
        <f t="shared" si="0"/>
        <v>11.8</v>
      </c>
      <c r="O23" s="131"/>
      <c r="Q23" s="106"/>
      <c r="R23" s="55"/>
      <c r="S23" s="107"/>
      <c r="T23" s="107"/>
    </row>
    <row r="24" spans="1:23" ht="30" customHeight="1" outlineLevel="1" x14ac:dyDescent="0.25">
      <c r="A24" s="9"/>
      <c r="B24" s="103"/>
      <c r="C24" s="21"/>
      <c r="D24" s="21"/>
      <c r="E24" s="21"/>
      <c r="F24" s="5"/>
      <c r="G24" s="5"/>
      <c r="H24" s="162"/>
      <c r="I24" s="141" t="s">
        <v>516</v>
      </c>
      <c r="J24" s="142" t="s">
        <v>557</v>
      </c>
      <c r="K24" s="143"/>
      <c r="L24" s="144">
        <v>44207</v>
      </c>
      <c r="M24" s="144">
        <v>44561</v>
      </c>
      <c r="N24" s="128">
        <f t="shared" si="0"/>
        <v>11.8</v>
      </c>
      <c r="O24" s="131"/>
    </row>
    <row r="25" spans="1:23" ht="30" customHeight="1" outlineLevel="1" x14ac:dyDescent="0.25">
      <c r="A25" s="9"/>
      <c r="B25" s="103"/>
      <c r="C25" s="21"/>
      <c r="D25" s="21"/>
      <c r="E25" s="21"/>
      <c r="F25" s="5"/>
      <c r="G25" s="5"/>
      <c r="H25" s="162"/>
      <c r="I25" s="141" t="s">
        <v>516</v>
      </c>
      <c r="J25" s="142" t="s">
        <v>570</v>
      </c>
      <c r="K25" s="143"/>
      <c r="L25" s="144">
        <v>44207</v>
      </c>
      <c r="M25" s="144">
        <v>44561</v>
      </c>
      <c r="N25" s="128">
        <f t="shared" si="0"/>
        <v>11.8</v>
      </c>
      <c r="O25" s="131"/>
    </row>
    <row r="26" spans="1:23" ht="30" customHeight="1" outlineLevel="1" x14ac:dyDescent="0.25">
      <c r="A26" s="9"/>
      <c r="B26" s="103"/>
      <c r="C26" s="21"/>
      <c r="D26" s="21"/>
      <c r="E26" s="21"/>
      <c r="F26" s="5"/>
      <c r="G26" s="5"/>
      <c r="H26" s="162"/>
      <c r="I26" s="141" t="s">
        <v>516</v>
      </c>
      <c r="J26" s="142" t="s">
        <v>568</v>
      </c>
      <c r="K26" s="143"/>
      <c r="L26" s="144">
        <v>44207</v>
      </c>
      <c r="M26" s="144">
        <v>44561</v>
      </c>
      <c r="N26" s="128">
        <f t="shared" si="0"/>
        <v>11.8</v>
      </c>
      <c r="O26" s="131"/>
    </row>
    <row r="27" spans="1:23" ht="30" customHeight="1" outlineLevel="1" x14ac:dyDescent="0.25">
      <c r="A27" s="9"/>
      <c r="B27" s="103"/>
      <c r="C27" s="21"/>
      <c r="D27" s="21"/>
      <c r="E27" s="21"/>
      <c r="F27" s="5"/>
      <c r="G27" s="5"/>
      <c r="H27" s="162"/>
      <c r="I27" s="141" t="s">
        <v>516</v>
      </c>
      <c r="J27" s="142" t="s">
        <v>610</v>
      </c>
      <c r="K27" s="143"/>
      <c r="L27" s="144">
        <v>44207</v>
      </c>
      <c r="M27" s="144">
        <v>44561</v>
      </c>
      <c r="N27" s="128">
        <f t="shared" si="0"/>
        <v>11.8</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SEMILLAS PARA LA PAZ</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0.02</v>
      </c>
      <c r="G179" s="171">
        <f>IF(F179&gt;0,SUM(E179+F179),"")</f>
        <v>0.04</v>
      </c>
      <c r="H179" s="5"/>
      <c r="I179" s="243" t="s">
        <v>2674</v>
      </c>
      <c r="J179" s="244"/>
      <c r="K179" s="244"/>
      <c r="L179" s="245"/>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161" t="s">
        <v>2633</v>
      </c>
      <c r="E185" s="96">
        <f>+(C185*SUM(K20:K35))</f>
        <v>131139194.76000001</v>
      </c>
      <c r="F185" s="94"/>
      <c r="G185" s="95"/>
      <c r="H185" s="90"/>
      <c r="I185" s="92" t="s">
        <v>2632</v>
      </c>
      <c r="J185" s="176">
        <f>M179</f>
        <v>0.02</v>
      </c>
      <c r="K185" s="247" t="s">
        <v>2633</v>
      </c>
      <c r="L185" s="247"/>
      <c r="M185" s="96">
        <f>+J185*K20</f>
        <v>65569597.380000003</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44194.653980439813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44194.653980439813</v>
      </c>
      <c r="W20" s="107">
        <f ca="1">NOW()</f>
        <v>44194.653980439813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44194.653980439813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44194.653980439813</v>
      </c>
      <c r="W20" s="107">
        <f ca="1">NOW()</f>
        <v>44194.653980439813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44194.653980439813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44194.653980439813</v>
      </c>
      <c r="W20" s="107">
        <f ca="1">NOW()</f>
        <v>44194.653980439813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44194.653980439813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44194.653980439813</v>
      </c>
      <c r="W20" s="107">
        <f ca="1">NOW()</f>
        <v>44194.653980439813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2020-12-29T20:42:05Z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